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5456" windowHeight="6528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Area" localSheetId="0">'Доходы'!$A$1:$F$83</definedName>
    <definedName name="_xlnm.Print_Area" localSheetId="1">'Расходы'!$A$1:$F$126</definedName>
  </definedNames>
  <calcPr fullCalcOnLoad="1"/>
</workbook>
</file>

<file path=xl/sharedStrings.xml><?xml version="1.0" encoding="utf-8"?>
<sst xmlns="http://schemas.openxmlformats.org/spreadsheetml/2006/main" count="662" uniqueCount="351">
  <si>
    <t xml:space="preserve">  ПРОЧИЕ НЕНАЛОГОВЫЕ ДОХОДЫ</t>
  </si>
  <si>
    <t xml:space="preserve">  Средства самообложения граждан</t>
  </si>
  <si>
    <t xml:space="preserve">  Средства самообложения граждан, зачисляемые в бюджеты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</si>
  <si>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</si>
  <si>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</si>
  <si>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</si>
  <si>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</si>
  <si>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</si>
  <si>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</si>
  <si>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</si>
  <si>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</si>
  <si>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</si>
  <si>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</si>
  <si>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</si>
  <si>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</si>
  <si>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</si>
  <si>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</si>
  <si>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</si>
  <si>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</si>
  <si>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</si>
  <si>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</si>
  <si>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</si>
  <si>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</si>
  <si>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</si>
  <si>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</si>
  <si>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</si>
  <si>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</si>
  <si>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</si>
  <si>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</si>
  <si>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</si>
  <si>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</si>
  <si>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</si>
  <si>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</si>
  <si>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</si>
  <si>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</si>
  <si>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</si>
  <si>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</si>
  <si>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</si>
  <si>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</si>
  <si>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</si>
  <si>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</si>
  <si>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</si>
  <si>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</si>
  <si>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</si>
  <si>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</si>
  <si>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</si>
  <si>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</si>
  <si>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</si>
  <si>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</si>
  <si>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</si>
  <si>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</si>
  <si>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</si>
  <si>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</si>
  <si>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</si>
  <si>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</si>
  <si>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</si>
  <si>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</si>
  <si>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</si>
  <si>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</si>
  <si>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</si>
  <si>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</si>
  <si>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</si>
  <si>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</si>
  <si>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</si>
  <si>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</si>
  <si>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</si>
  <si>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</si>
  <si>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</si>
  <si>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</si>
  <si>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</si>
  <si>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</si>
  <si>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 xml:space="preserve">x                      </t>
  </si>
  <si>
    <t>О.И. Стародубцева</t>
  </si>
  <si>
    <t>981</t>
  </si>
  <si>
    <t>200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</si>
  <si>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</si>
  <si>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</si>
  <si>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</si>
  <si>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</si>
  <si>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</si>
  <si>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Прочая закупка товаров, работ и услуг для государственных нужд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</si>
  <si>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</si>
  <si>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</si>
  <si>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</si>
  <si>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</si>
  <si>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</si>
  <si>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</si>
  <si>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</si>
  <si>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Прочие расходы</t>
  </si>
  <si>
    <t xml:space="preserve">  Уплата прочих налогов, сборов и иных платежей</t>
  </si>
  <si>
    <t xml:space="preserve">  Увеличение стоимости основных средств</t>
  </si>
  <si>
    <t xml:space="preserve">  Пенсии, выплачиваемые организациями сектора государственного управления</t>
  </si>
  <si>
    <t xml:space="preserve">  Социальное обеспечение</t>
  </si>
  <si>
    <t xml:space="preserve">  Социальные пособия, выплачиваемые организациями сектора государственного управления</t>
  </si>
  <si>
    <t xml:space="preserve">  Иные межбюджетные трансферты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</si>
  <si>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</si>
  <si>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</si>
  <si>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>00010000000000000000</t>
  </si>
  <si>
    <t>00011100000000000000</t>
  </si>
  <si>
    <t>00011105000000000120</t>
  </si>
  <si>
    <t>00011700000000000000</t>
  </si>
  <si>
    <t>00020000000000000000</t>
  </si>
  <si>
    <t>00020200000000000000</t>
  </si>
  <si>
    <t>77400313</t>
  </si>
  <si>
    <t xml:space="preserve">  НАЛОГОВЫЕ И НЕНАЛОГОВЫЕ ДОХОДЫ111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</si>
  <si>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</si>
  <si>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</si>
  <si>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</si>
  <si>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</si>
  <si>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</si>
  <si>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</si>
  <si>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</si>
  <si>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</si>
  <si>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</si>
  <si>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</si>
  <si>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</si>
  <si>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</si>
  <si>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</si>
  <si>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</si>
  <si>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</si>
  <si>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</si>
  <si>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</si>
  <si>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</si>
  <si>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</si>
  <si>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</si>
  <si>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</si>
  <si>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</si>
  <si>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</si>
  <si>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</si>
  <si>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</si>
  <si>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поселений</t>
  </si>
  <si>
    <t xml:space="preserve">         по ОКТМО</t>
  </si>
  <si>
    <t>Доходы от уплаты акцизов на дизельное топливо, зачисляемые в консолидируемые бюджеты субъектов РФ</t>
  </si>
  <si>
    <t>Доходы от уплаты акцизов на моторные масла для дизельных и (или) карбюраторных (инжекторных)двигателей, зачисляемые в консолидируемые бюджеты субъектов РФ</t>
  </si>
  <si>
    <t>Доходы от уплаты акцизов на автомобильный бензин, производимый на территории РФ, зачисляемые в консолидируемые бюджеты субъектов РФ</t>
  </si>
  <si>
    <t>Доходы от уплаты акцизов на прямогонный бензин, производимый на территории РФ, зачисляемые в консолидируемые бюджеты субъектов РФ</t>
  </si>
  <si>
    <t>91911105013100000120</t>
  </si>
  <si>
    <t>98111105035100000120</t>
  </si>
  <si>
    <t>98111109045100000120</t>
  </si>
  <si>
    <t>98111301995100000130</t>
  </si>
  <si>
    <t>98111714030100000180</t>
  </si>
  <si>
    <t>98120201001100000151</t>
  </si>
  <si>
    <t>98120201003100000151</t>
  </si>
  <si>
    <t>98120203015100000151</t>
  </si>
  <si>
    <t>00001050000000000000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</si>
  <si>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</si>
  <si>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</si>
  <si>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</si>
  <si>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</si>
  <si>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</si>
  <si>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</si>
  <si>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</si>
  <si>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</si>
  <si>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</si>
  <si>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</si>
  <si>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О.С.Ворончихина</t>
  </si>
  <si>
    <t>Национальная оборона</t>
  </si>
  <si>
    <t>Уплата налога на имущество организации и земельного налога</t>
  </si>
  <si>
    <t>Прочие расходы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</si>
  <si>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</si>
  <si>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</si>
  <si>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01 января 2006 года), мобилизуемый на территориях поселений</t>
  </si>
  <si>
    <t>18210904053101000110</t>
  </si>
  <si>
    <t>18210904053102000110</t>
  </si>
  <si>
    <t>Организация временного трудоустройства несовершеннолетних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</si>
  <si>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</si>
  <si>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Прочая закупка товаров, работ и услуг для обеспечения государственных (муниципальных) нужд</t>
  </si>
  <si>
    <t>Работы, услуги по содержанию имущества</t>
  </si>
  <si>
    <t xml:space="preserve">Увеличение стоимости материальных запасов </t>
  </si>
  <si>
    <t>98105030301705000000</t>
  </si>
  <si>
    <t>98105030301705244000</t>
  </si>
  <si>
    <t>98105030301705244225</t>
  </si>
  <si>
    <t>18210102030011000110</t>
  </si>
  <si>
    <t>98105030301705244310</t>
  </si>
  <si>
    <t>18210102030013000110</t>
  </si>
  <si>
    <t>18210503020010000110</t>
  </si>
  <si>
    <t>98110804020011000110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</si>
  <si>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</si>
  <si>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</si>
  <si>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98101020100101121000</t>
  </si>
  <si>
    <t>98101020100101121200</t>
  </si>
  <si>
    <t>98101020100101121210</t>
  </si>
  <si>
    <t>98101020000000000000</t>
  </si>
  <si>
    <t>98101020100101121211</t>
  </si>
  <si>
    <t>981001020100101121213</t>
  </si>
  <si>
    <t>98101040000000000000</t>
  </si>
  <si>
    <t>981001040100102121000</t>
  </si>
  <si>
    <t>981001040100102121200</t>
  </si>
  <si>
    <t>981001040100102121210</t>
  </si>
  <si>
    <t>98101040100102121211</t>
  </si>
  <si>
    <t>98101040100102121213</t>
  </si>
  <si>
    <t>98101040100102244000</t>
  </si>
  <si>
    <t>98101040100102244200</t>
  </si>
  <si>
    <t>98101040100102244220</t>
  </si>
  <si>
    <t>98101040100102244221</t>
  </si>
  <si>
    <t>98101040100102244223</t>
  </si>
  <si>
    <t>98101040100102244225</t>
  </si>
  <si>
    <t>98101040100102244226</t>
  </si>
  <si>
    <t>98101040100102244310</t>
  </si>
  <si>
    <t>98101040100102244340</t>
  </si>
  <si>
    <t>98101110100103244000</t>
  </si>
  <si>
    <t>98101110100103244200</t>
  </si>
  <si>
    <t>98101110100103244290</t>
  </si>
  <si>
    <t>98101130100104121000</t>
  </si>
  <si>
    <t>98101130100104121200</t>
  </si>
  <si>
    <t>98101040100102244300</t>
  </si>
  <si>
    <t>98101130100104121210</t>
  </si>
  <si>
    <t>98101130100104121211</t>
  </si>
  <si>
    <t>98101130100104121213</t>
  </si>
  <si>
    <t>98101130100104244000</t>
  </si>
  <si>
    <t>98101130100104244200</t>
  </si>
  <si>
    <t>98101130100104244226</t>
  </si>
  <si>
    <t>98101130100105852000</t>
  </si>
  <si>
    <t>98101130100105852200</t>
  </si>
  <si>
    <t>98101130100105852290</t>
  </si>
  <si>
    <t>98101130100107111000</t>
  </si>
  <si>
    <t>Общегосударственные вопросы</t>
  </si>
  <si>
    <t>98101130000000000000</t>
  </si>
  <si>
    <t>98101130100107111200</t>
  </si>
  <si>
    <t>98101130100107111210</t>
  </si>
  <si>
    <t>98101130100107111211</t>
  </si>
  <si>
    <t>98101130100107111213</t>
  </si>
  <si>
    <t>98102000000000000000</t>
  </si>
  <si>
    <t>98102030000000000000</t>
  </si>
  <si>
    <t>98102030105118121200</t>
  </si>
  <si>
    <t>98102030105118121211</t>
  </si>
  <si>
    <t>98102030105118121213</t>
  </si>
  <si>
    <t>98102030105118244000</t>
  </si>
  <si>
    <t>98102030105118244225</t>
  </si>
  <si>
    <t>98102030105118244340</t>
  </si>
  <si>
    <t>98104090300301244000</t>
  </si>
  <si>
    <t>98104090300301244200</t>
  </si>
  <si>
    <t>98104090300301244220</t>
  </si>
  <si>
    <t>98104090300301244225</t>
  </si>
  <si>
    <t>Благоустройство</t>
  </si>
  <si>
    <t>98105030000000000000</t>
  </si>
  <si>
    <t>Культура</t>
  </si>
  <si>
    <t>98105030300303244000</t>
  </si>
  <si>
    <t>98105030300303244200</t>
  </si>
  <si>
    <t>98105030300303244220</t>
  </si>
  <si>
    <t>98105030300303244223</t>
  </si>
  <si>
    <t>98105030300305244000</t>
  </si>
  <si>
    <t>98105030300305244200</t>
  </si>
  <si>
    <t>98105030300305244220</t>
  </si>
  <si>
    <t>98105030300305244225</t>
  </si>
  <si>
    <t>98105030300305244226</t>
  </si>
  <si>
    <t>98105030300305244300</t>
  </si>
  <si>
    <t>98105030300305244310</t>
  </si>
  <si>
    <t>98105030300305244340</t>
  </si>
  <si>
    <t>98108010000000000000</t>
  </si>
  <si>
    <t>98108010200201000000</t>
  </si>
  <si>
    <t>98108010200201111210</t>
  </si>
  <si>
    <t>98108010200201111211</t>
  </si>
  <si>
    <t>98108010200201111213</t>
  </si>
  <si>
    <t>98108010200201244200</t>
  </si>
  <si>
    <t>98108010200201244221</t>
  </si>
  <si>
    <t>98108010200201244223</t>
  </si>
  <si>
    <t>98108010200201244225</t>
  </si>
  <si>
    <t>98108010200201244226</t>
  </si>
  <si>
    <t>98108010200201244300</t>
  </si>
  <si>
    <t>98108010200201244310</t>
  </si>
  <si>
    <t>98108010200201244340</t>
  </si>
  <si>
    <t>98108010200201851000</t>
  </si>
  <si>
    <t>98108010200201851290</t>
  </si>
  <si>
    <t>98108010201802112000</t>
  </si>
  <si>
    <t>98108010201802112220</t>
  </si>
  <si>
    <t>98108010201802112226</t>
  </si>
  <si>
    <t>98110010100106312000</t>
  </si>
  <si>
    <t>98110010100106312200</t>
  </si>
  <si>
    <t>98110010100106312260</t>
  </si>
  <si>
    <t>98110010100106312263</t>
  </si>
  <si>
    <t>98114030300306540000</t>
  </si>
  <si>
    <t>98114030300306540200</t>
  </si>
  <si>
    <t>98114030300306540250</t>
  </si>
  <si>
    <t>98114030300306540251</t>
  </si>
  <si>
    <t>00010100000000000000</t>
  </si>
  <si>
    <t>00010102000010000110</t>
  </si>
  <si>
    <t>00010102030000000110</t>
  </si>
  <si>
    <t>00010300000000000000</t>
  </si>
  <si>
    <t>00010500000000000000</t>
  </si>
  <si>
    <t>00010600000000000000</t>
  </si>
  <si>
    <t>00010601000000000110</t>
  </si>
  <si>
    <t>00010606000000000110</t>
  </si>
  <si>
    <t>00010800000000000000</t>
  </si>
  <si>
    <t>00010900000000000000</t>
  </si>
  <si>
    <t>00010904000000000000</t>
  </si>
  <si>
    <t>00011105010000000120</t>
  </si>
  <si>
    <t>00011105030000000120</t>
  </si>
  <si>
    <t>00011109000000000120</t>
  </si>
  <si>
    <t>00011109040000000120</t>
  </si>
  <si>
    <t>00011300000000000000</t>
  </si>
  <si>
    <t>00011301000000000130</t>
  </si>
  <si>
    <t>00011301990000000130</t>
  </si>
  <si>
    <t>00011714000000000180</t>
  </si>
  <si>
    <t>00020201000000000151</t>
  </si>
  <si>
    <t>00020201001000000151</t>
  </si>
  <si>
    <t>00020201003000000151</t>
  </si>
  <si>
    <t>00020203000000000151</t>
  </si>
  <si>
    <t>00020203015000000151</t>
  </si>
  <si>
    <t>18210503010010000110</t>
  </si>
  <si>
    <t>18210601030104000110</t>
  </si>
  <si>
    <t>98101130100104244225</t>
  </si>
  <si>
    <t>98102030105118244310</t>
  </si>
  <si>
    <t>18210601030102000110</t>
  </si>
  <si>
    <t>18210606033101000110</t>
  </si>
  <si>
    <t>18210606043101000110</t>
  </si>
  <si>
    <t>18210606043102000110</t>
  </si>
  <si>
    <t>18210606033102000110</t>
  </si>
  <si>
    <t>18210606000000000110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</si>
  <si>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</si>
  <si>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</si>
  <si>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</si>
  <si>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</si>
  <si>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</si>
  <si>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18210606043100000110</t>
  </si>
  <si>
    <t>Земельный налог с организаций</t>
  </si>
  <si>
    <t>98105030300303244225</t>
  </si>
  <si>
    <t xml:space="preserve">Иные межбюджетные трансферты  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</si>
  <si>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</si>
  <si>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</si>
  <si>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>98120204999100000151</t>
  </si>
  <si>
    <t>Пожарная безопасность</t>
  </si>
  <si>
    <t>98105010000000000000</t>
  </si>
  <si>
    <t>98105010300307244000</t>
  </si>
  <si>
    <t>98105010300307244200</t>
  </si>
  <si>
    <t>98105010300307244220</t>
  </si>
  <si>
    <t>98105010300307244225</t>
  </si>
  <si>
    <t>98105030301705244200</t>
  </si>
  <si>
    <t>98105030301705244220</t>
  </si>
  <si>
    <t>98105030301705244226</t>
  </si>
  <si>
    <t>98105030301705244300</t>
  </si>
  <si>
    <t>Администрация Молотниковского сельского поселения Котельничского района Кировской области</t>
  </si>
  <si>
    <t>на 01 января 2016 г.</t>
  </si>
  <si>
    <t>98101130101018244000</t>
  </si>
  <si>
    <t>98101130101018244200</t>
  </si>
  <si>
    <t>98101130101018244226</t>
  </si>
  <si>
    <t>" 21  " ___января___ 20 16 г.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</si>
  <si>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</si>
  <si>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</si>
  <si>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00001050201100000510</t>
  </si>
  <si>
    <t>00001050201100000610</t>
  </si>
  <si>
    <t>18210102010010000110</t>
  </si>
  <si>
    <t>18210601030100000110</t>
  </si>
  <si>
    <t>18210606033000000110</t>
  </si>
  <si>
    <t>00010804000000000110</t>
  </si>
  <si>
    <t>00020204000000000151</t>
  </si>
  <si>
    <t>00020204990000000151</t>
  </si>
  <si>
    <t>10010302230000000110</t>
  </si>
  <si>
    <t>10010302240000000110</t>
  </si>
  <si>
    <t>10010302250000000110</t>
  </si>
  <si>
    <t>10010302260000000110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</si>
</sst>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2" xfId="0" applyFont="1" applyFill="1" applyBorder="1" applyAlignment="1">
      <alignment/>
    </xf>
    <xf numFmtId="49" fontId="4" fillId="0" borderId="23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24" xfId="0" applyNumberFormat="1" applyFont="1" applyBorder="1" applyAlignment="1">
      <alignment horizontal="left" wrapTex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175" fontId="4" fillId="0" borderId="28" xfId="0" applyNumberFormat="1" applyFont="1" applyBorder="1" applyAlignment="1">
      <alignment horizontal="right" vertical="center" shrinkToFit="1"/>
    </xf>
    <xf numFmtId="0" fontId="4" fillId="0" borderId="29" xfId="0" applyNumberFormat="1" applyFont="1" applyBorder="1" applyAlignment="1">
      <alignment horizontal="left" wrapText="1"/>
    </xf>
    <xf numFmtId="0" fontId="4" fillId="0" borderId="30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8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/>
    </xf>
    <xf numFmtId="49" fontId="0" fillId="0" borderId="31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0" xfId="42" applyNumberFormat="1" applyFont="1" applyBorder="1" applyAlignment="1" applyProtection="1">
      <alignment horizontal="center"/>
      <protection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/>
    </xf>
    <xf numFmtId="0" fontId="7" fillId="0" borderId="11" xfId="0" applyFont="1" applyBorder="1" applyAlignment="1">
      <alignment horizontal="center" shrinkToFit="1"/>
    </xf>
    <xf numFmtId="0" fontId="7" fillId="0" borderId="21" xfId="0" applyFont="1" applyBorder="1" applyAlignment="1">
      <alignment shrinkToFi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/>
    </xf>
    <xf numFmtId="1" fontId="7" fillId="0" borderId="34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right" shrinkToFit="1"/>
    </xf>
    <xf numFmtId="0" fontId="4" fillId="0" borderId="24" xfId="0" applyNumberFormat="1" applyFont="1" applyFill="1" applyBorder="1" applyAlignment="1">
      <alignment horizontal="left" wrapText="1"/>
    </xf>
    <xf numFmtId="0" fontId="4" fillId="0" borderId="25" xfId="0" applyNumberFormat="1" applyFont="1" applyFill="1" applyBorder="1" applyAlignment="1">
      <alignment horizontal="center" shrinkToFi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35" xfId="0" applyNumberFormat="1" applyFont="1" applyFill="1" applyBorder="1" applyAlignment="1">
      <alignment horizontal="center" shrinkToFit="1"/>
    </xf>
    <xf numFmtId="1" fontId="4" fillId="0" borderId="17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left" wrapText="1" indent="2"/>
    </xf>
    <xf numFmtId="49" fontId="4" fillId="0" borderId="26" xfId="0" applyNumberFormat="1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NumberFormat="1" applyFont="1" applyFill="1" applyBorder="1" applyAlignment="1">
      <alignment horizontal="left" wrapText="1"/>
    </xf>
    <xf numFmtId="1" fontId="4" fillId="0" borderId="38" xfId="0" applyNumberFormat="1" applyFont="1" applyFill="1" applyBorder="1" applyAlignment="1">
      <alignment horizontal="center" shrinkToFit="1"/>
    </xf>
    <xf numFmtId="1" fontId="4" fillId="0" borderId="34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175" fontId="7" fillId="0" borderId="39" xfId="0" applyNumberFormat="1" applyFont="1" applyFill="1" applyBorder="1" applyAlignment="1">
      <alignment horizontal="right" shrinkToFit="1"/>
    </xf>
    <xf numFmtId="175" fontId="7" fillId="0" borderId="40" xfId="0" applyNumberFormat="1" applyFont="1" applyFill="1" applyBorder="1" applyAlignment="1">
      <alignment horizontal="right" shrinkToFit="1"/>
    </xf>
    <xf numFmtId="4" fontId="7" fillId="0" borderId="18" xfId="0" applyNumberFormat="1" applyFont="1" applyFill="1" applyBorder="1" applyAlignment="1">
      <alignment horizontal="right" shrinkToFit="1"/>
    </xf>
    <xf numFmtId="0" fontId="0" fillId="0" borderId="41" xfId="0" applyFont="1" applyBorder="1" applyAlignment="1">
      <alignment horizontal="left" wrapText="1"/>
    </xf>
    <xf numFmtId="49" fontId="0" fillId="0" borderId="42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 shrinkToFit="1"/>
    </xf>
    <xf numFmtId="4" fontId="0" fillId="0" borderId="43" xfId="0" applyNumberFormat="1" applyFont="1" applyBorder="1" applyAlignment="1">
      <alignment horizontal="right" shrinkToFit="1"/>
    </xf>
    <xf numFmtId="0" fontId="0" fillId="0" borderId="44" xfId="0" applyFont="1" applyBorder="1" applyAlignment="1">
      <alignment horizontal="left" wrapText="1"/>
    </xf>
    <xf numFmtId="1" fontId="0" fillId="0" borderId="35" xfId="0" applyNumberFormat="1" applyFont="1" applyBorder="1" applyAlignment="1">
      <alignment horizontal="center" shrinkToFit="1"/>
    </xf>
    <xf numFmtId="1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 shrinkToFit="1"/>
    </xf>
    <xf numFmtId="4" fontId="0" fillId="0" borderId="45" xfId="0" applyNumberFormat="1" applyFont="1" applyBorder="1" applyAlignment="1">
      <alignment horizontal="right" shrinkToFit="1"/>
    </xf>
    <xf numFmtId="0" fontId="0" fillId="0" borderId="46" xfId="0" applyNumberFormat="1" applyFont="1" applyBorder="1" applyAlignment="1">
      <alignment horizontal="left" wrapText="1" indent="2"/>
    </xf>
    <xf numFmtId="49" fontId="0" fillId="0" borderId="27" xfId="0" applyNumberFormat="1" applyFont="1" applyBorder="1" applyAlignment="1">
      <alignment horizontal="center" shrinkToFit="1"/>
    </xf>
    <xf numFmtId="49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right" shrinkToFit="1"/>
    </xf>
    <xf numFmtId="4" fontId="0" fillId="0" borderId="28" xfId="0" applyNumberFormat="1" applyFont="1" applyBorder="1" applyAlignment="1">
      <alignment horizontal="right" shrinkToFit="1"/>
    </xf>
    <xf numFmtId="0" fontId="7" fillId="0" borderId="46" xfId="0" applyNumberFormat="1" applyFont="1" applyBorder="1" applyAlignment="1">
      <alignment horizontal="left" wrapText="1" indent="2"/>
    </xf>
    <xf numFmtId="0" fontId="4" fillId="0" borderId="0" xfId="0" applyNumberFormat="1" applyFont="1" applyFill="1" applyBorder="1" applyAlignment="1">
      <alignment horizontal="left" wrapText="1" indent="2"/>
    </xf>
    <xf numFmtId="0" fontId="4" fillId="0" borderId="47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0" fillId="0" borderId="27" xfId="0" applyNumberFormat="1" applyBorder="1" applyAlignment="1">
      <alignment horizontal="center" shrinkToFit="1"/>
    </xf>
    <xf numFmtId="49" fontId="0" fillId="0" borderId="27" xfId="0" applyNumberFormat="1" applyBorder="1" applyAlignment="1">
      <alignment horizontal="center"/>
    </xf>
    <xf numFmtId="4" fontId="7" fillId="0" borderId="17" xfId="0" applyNumberFormat="1" applyFont="1" applyFill="1" applyBorder="1" applyAlignment="1">
      <alignment shrinkToFit="1"/>
    </xf>
    <xf numFmtId="4" fontId="7" fillId="0" borderId="18" xfId="0" applyNumberFormat="1" applyFont="1" applyFill="1" applyBorder="1" applyAlignment="1">
      <alignment shrinkToFit="1"/>
    </xf>
    <xf numFmtId="49" fontId="4" fillId="0" borderId="18" xfId="0" applyNumberFormat="1" applyFont="1" applyFill="1" applyBorder="1" applyAlignment="1">
      <alignment horizontal="center"/>
    </xf>
    <xf numFmtId="175" fontId="7" fillId="0" borderId="48" xfId="0" applyNumberFormat="1" applyFont="1" applyFill="1" applyBorder="1" applyAlignment="1">
      <alignment horizontal="right" shrinkToFit="1"/>
    </xf>
    <xf numFmtId="0" fontId="4" fillId="0" borderId="12" xfId="0" applyNumberFormat="1" applyFont="1" applyBorder="1" applyAlignment="1">
      <alignment horizontal="left" wrapText="1"/>
    </xf>
    <xf numFmtId="11" fontId="4" fillId="0" borderId="37" xfId="0" applyNumberFormat="1" applyFont="1" applyBorder="1" applyAlignment="1">
      <alignment horizontal="left" wrapText="1"/>
    </xf>
    <xf numFmtId="0" fontId="4" fillId="0" borderId="42" xfId="0" applyNumberFormat="1" applyFont="1" applyFill="1" applyBorder="1" applyAlignment="1">
      <alignment horizontal="center" shrinkToFit="1"/>
    </xf>
    <xf numFmtId="1" fontId="4" fillId="0" borderId="48" xfId="0" applyNumberFormat="1" applyFont="1" applyFill="1" applyBorder="1" applyAlignment="1">
      <alignment horizontal="center"/>
    </xf>
    <xf numFmtId="175" fontId="7" fillId="0" borderId="49" xfId="0" applyNumberFormat="1" applyFont="1" applyFill="1" applyBorder="1" applyAlignment="1">
      <alignment horizontal="right" shrinkToFit="1"/>
    </xf>
    <xf numFmtId="4" fontId="7" fillId="0" borderId="43" xfId="0" applyNumberFormat="1" applyFont="1" applyFill="1" applyBorder="1" applyAlignment="1">
      <alignment horizontal="right" shrinkToFit="1"/>
    </xf>
    <xf numFmtId="49" fontId="4" fillId="0" borderId="50" xfId="0" applyNumberFormat="1" applyFont="1" applyFill="1" applyBorder="1" applyAlignment="1">
      <alignment horizontal="center" shrinkToFit="1"/>
    </xf>
    <xf numFmtId="49" fontId="4" fillId="0" borderId="51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right" shrinkToFit="1"/>
    </xf>
    <xf numFmtId="4" fontId="7" fillId="0" borderId="52" xfId="0" applyNumberFormat="1" applyFont="1" applyFill="1" applyBorder="1" applyAlignment="1">
      <alignment horizontal="right" shrinkToFit="1"/>
    </xf>
    <xf numFmtId="175" fontId="7" fillId="0" borderId="53" xfId="0" applyNumberFormat="1" applyFont="1" applyFill="1" applyBorder="1" applyAlignment="1">
      <alignment horizontal="right" shrinkToFit="1"/>
    </xf>
    <xf numFmtId="0" fontId="7" fillId="0" borderId="21" xfId="0" applyNumberFormat="1" applyFont="1" applyBorder="1" applyAlignment="1">
      <alignment horizontal="left" wrapText="1" indent="2"/>
    </xf>
    <xf numFmtId="0" fontId="27" fillId="0" borderId="18" xfId="0" applyFont="1" applyBorder="1" applyAlignment="1">
      <alignment horizontal="left" wrapText="1"/>
    </xf>
    <xf numFmtId="0" fontId="27" fillId="0" borderId="18" xfId="0" applyFont="1" applyBorder="1" applyAlignment="1">
      <alignment wrapText="1"/>
    </xf>
    <xf numFmtId="0" fontId="0" fillId="0" borderId="0" xfId="0" applyNumberFormat="1" applyFill="1" applyBorder="1" applyAlignment="1">
      <alignment/>
    </xf>
    <xf numFmtId="49" fontId="0" fillId="0" borderId="18" xfId="0" applyNumberFormat="1" applyFont="1" applyBorder="1" applyAlignment="1">
      <alignment horizontal="center" shrinkToFit="1"/>
    </xf>
    <xf numFmtId="49" fontId="0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wrapText="1" indent="2"/>
    </xf>
    <xf numFmtId="49" fontId="0" fillId="0" borderId="18" xfId="0" applyNumberForma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vertical="center" wrapText="1" shrinkToFit="1"/>
    </xf>
    <xf numFmtId="0" fontId="7" fillId="0" borderId="27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83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50.125" style="0" customWidth="1"/>
    <col min="2" max="2" width="5.625" style="0" customWidth="1"/>
    <col min="3" max="3" width="21.50390625" style="0" customWidth="1"/>
    <col min="4" max="5" width="11.50390625" style="0" customWidth="1"/>
    <col min="6" max="6" width="12.625" style="0" customWidth="1"/>
  </cols>
  <sheetData>
    <row r="1" s="21" customFormat="1" ht="12.75"/>
    <row r="2" spans="1:6" s="22" customFormat="1" ht="13.5" customHeight="1">
      <c r="A2" s="18" t="s">
        <v>32</v>
      </c>
      <c r="B2" s="18"/>
      <c r="C2" s="9"/>
      <c r="D2" s="9"/>
      <c r="E2" s="9"/>
      <c r="F2" s="2"/>
    </row>
    <row r="3" spans="1:6" s="22" customFormat="1" ht="13.5" customHeight="1" thickBot="1">
      <c r="A3" s="18"/>
      <c r="B3" s="18"/>
      <c r="C3" s="9"/>
      <c r="D3" s="9"/>
      <c r="E3" s="9"/>
      <c r="F3" s="16" t="s">
        <v>17</v>
      </c>
    </row>
    <row r="4" spans="1:6" s="22" customFormat="1" ht="13.5" customHeight="1">
      <c r="A4"/>
      <c r="B4" s="8"/>
      <c r="C4"/>
      <c r="D4"/>
      <c r="E4" s="55" t="s">
        <v>55</v>
      </c>
      <c r="F4" s="12" t="s">
        <v>29</v>
      </c>
    </row>
    <row r="5" spans="1:6" s="22" customFormat="1" ht="13.5" customHeight="1">
      <c r="A5" s="45"/>
      <c r="B5" s="45" t="s">
        <v>332</v>
      </c>
      <c r="C5" s="45"/>
      <c r="D5" s="45"/>
      <c r="E5" s="55" t="s">
        <v>30</v>
      </c>
      <c r="F5" s="82">
        <v>42370</v>
      </c>
    </row>
    <row r="6" spans="1:6" s="22" customFormat="1" ht="13.5" customHeight="1">
      <c r="A6" s="8" t="s">
        <v>41</v>
      </c>
      <c r="B6" s="8"/>
      <c r="C6" s="8"/>
      <c r="D6" s="7"/>
      <c r="E6" s="56" t="s">
        <v>37</v>
      </c>
      <c r="F6" s="85" t="s">
        <v>103</v>
      </c>
    </row>
    <row r="7" spans="1:6" s="22" customFormat="1" ht="36" customHeight="1">
      <c r="A7" s="8" t="s">
        <v>42</v>
      </c>
      <c r="B7" s="165" t="s">
        <v>331</v>
      </c>
      <c r="C7" s="165"/>
      <c r="D7" s="165"/>
      <c r="E7" s="56" t="s">
        <v>43</v>
      </c>
      <c r="F7" s="86" t="s">
        <v>73</v>
      </c>
    </row>
    <row r="8" spans="1:6" s="22" customFormat="1" ht="13.5" customHeight="1">
      <c r="A8" s="8" t="s">
        <v>31</v>
      </c>
      <c r="B8" s="8"/>
      <c r="C8" s="8"/>
      <c r="D8" s="7"/>
      <c r="E8" s="57" t="s">
        <v>131</v>
      </c>
      <c r="F8" s="46">
        <v>33619436</v>
      </c>
    </row>
    <row r="9" spans="1:6" s="22" customFormat="1" ht="13.5" customHeight="1">
      <c r="A9" s="45" t="s">
        <v>54</v>
      </c>
      <c r="B9" s="8"/>
      <c r="C9" s="8"/>
      <c r="D9" s="7"/>
      <c r="E9" s="7"/>
      <c r="F9" s="23"/>
    </row>
    <row r="10" spans="1:6" s="22" customFormat="1" ht="13.5" customHeight="1" thickBot="1">
      <c r="A10" s="8" t="s">
        <v>53</v>
      </c>
      <c r="B10" s="8"/>
      <c r="C10" s="8"/>
      <c r="D10" s="7"/>
      <c r="E10" s="7"/>
      <c r="F10" s="13" t="s">
        <v>13</v>
      </c>
    </row>
    <row r="11" spans="1:6" ht="14.25" customHeight="1">
      <c r="A11" s="166" t="s">
        <v>25</v>
      </c>
      <c r="B11" s="166"/>
      <c r="C11" s="166"/>
      <c r="D11" s="166"/>
      <c r="E11" s="166"/>
      <c r="F11" s="166"/>
    </row>
    <row r="12" spans="1:6" ht="5.25" customHeight="1">
      <c r="A12" s="17"/>
      <c r="B12" s="17"/>
      <c r="C12" s="10"/>
      <c r="D12" s="11"/>
      <c r="E12" s="11"/>
      <c r="F12" s="11"/>
    </row>
    <row r="13" spans="1:6" ht="13.5" customHeight="1">
      <c r="A13" s="167" t="s">
        <v>18</v>
      </c>
      <c r="B13" s="167" t="s">
        <v>39</v>
      </c>
      <c r="C13" s="50" t="s">
        <v>46</v>
      </c>
      <c r="D13" s="172" t="s">
        <v>27</v>
      </c>
      <c r="E13" s="172" t="s">
        <v>28</v>
      </c>
      <c r="F13" s="167" t="s">
        <v>26</v>
      </c>
    </row>
    <row r="14" spans="1:6" ht="9.75" customHeight="1">
      <c r="A14" s="168"/>
      <c r="B14" s="170"/>
      <c r="C14" s="50" t="s">
        <v>47</v>
      </c>
      <c r="D14" s="173"/>
      <c r="E14" s="173"/>
      <c r="F14" s="170"/>
    </row>
    <row r="15" spans="1:6" ht="9.75" customHeight="1">
      <c r="A15" s="169"/>
      <c r="B15" s="171"/>
      <c r="C15" s="50" t="s">
        <v>45</v>
      </c>
      <c r="D15" s="174"/>
      <c r="E15" s="174"/>
      <c r="F15" s="171"/>
    </row>
    <row r="16" spans="1:6" ht="9.75" customHeight="1" thickBot="1">
      <c r="A16" s="38">
        <v>1</v>
      </c>
      <c r="B16" s="6">
        <v>2</v>
      </c>
      <c r="C16" s="6">
        <v>3</v>
      </c>
      <c r="D16" s="3" t="s">
        <v>14</v>
      </c>
      <c r="E16" s="3" t="s">
        <v>15</v>
      </c>
      <c r="F16" s="3" t="s">
        <v>19</v>
      </c>
    </row>
    <row r="17" spans="1:7" s="20" customFormat="1" ht="12.75">
      <c r="A17" s="121" t="s">
        <v>48</v>
      </c>
      <c r="B17" s="122" t="s">
        <v>58</v>
      </c>
      <c r="C17" s="123" t="s">
        <v>59</v>
      </c>
      <c r="D17" s="124">
        <f>D19+D70</f>
        <v>2402664.33</v>
      </c>
      <c r="E17" s="124">
        <f>E19+E70</f>
        <v>2355478.7199999997</v>
      </c>
      <c r="F17" s="125">
        <f>D17-E17</f>
        <v>47185.610000000335</v>
      </c>
      <c r="G17" s="20">
        <f>E17/D17*100</f>
        <v>98.03611310115882</v>
      </c>
    </row>
    <row r="18" spans="1:6" s="20" customFormat="1" ht="12.75">
      <c r="A18" s="126" t="s">
        <v>57</v>
      </c>
      <c r="B18" s="127"/>
      <c r="C18" s="128"/>
      <c r="D18" s="129"/>
      <c r="E18" s="129"/>
      <c r="F18" s="130"/>
    </row>
    <row r="19" spans="1:6" s="54" customFormat="1" ht="12.75">
      <c r="A19" s="131" t="s">
        <v>104</v>
      </c>
      <c r="B19" s="132" t="s">
        <v>58</v>
      </c>
      <c r="C19" s="133" t="s">
        <v>97</v>
      </c>
      <c r="D19" s="134">
        <f>D20+D26+D31+D34+D47+D54+D63+D67+D50</f>
        <v>385033.85</v>
      </c>
      <c r="E19" s="134">
        <f>E20+E26+E31+E34+E47+E54+E63+E67+E50</f>
        <v>337848.24</v>
      </c>
      <c r="F19" s="135">
        <f>D19-E19</f>
        <v>47185.609999999986</v>
      </c>
    </row>
    <row r="20" spans="1:7" s="54" customFormat="1" ht="12.75">
      <c r="A20" s="131" t="s">
        <v>105</v>
      </c>
      <c r="B20" s="132" t="s">
        <v>58</v>
      </c>
      <c r="C20" s="141" t="s">
        <v>275</v>
      </c>
      <c r="D20" s="134">
        <f>D21+D23</f>
        <v>52000</v>
      </c>
      <c r="E20" s="134">
        <f>E21+E23</f>
        <v>48860.4</v>
      </c>
      <c r="F20" s="135">
        <f aca="true" t="shared" si="0" ref="F20:F78">D20-E20</f>
        <v>3139.5999999999985</v>
      </c>
      <c r="G20" s="20">
        <f>E20/D20*100</f>
        <v>93.9623076923077</v>
      </c>
    </row>
    <row r="21" spans="1:7" s="54" customFormat="1" ht="12.75">
      <c r="A21" s="131" t="s">
        <v>106</v>
      </c>
      <c r="B21" s="132" t="s">
        <v>58</v>
      </c>
      <c r="C21" s="141" t="s">
        <v>276</v>
      </c>
      <c r="D21" s="134">
        <f>D22</f>
        <v>52000</v>
      </c>
      <c r="E21" s="134">
        <f>E22</f>
        <v>48860.4</v>
      </c>
      <c r="F21" s="135">
        <f t="shared" si="0"/>
        <v>3139.5999999999985</v>
      </c>
      <c r="G21" s="20"/>
    </row>
    <row r="22" spans="1:6" s="54" customFormat="1" ht="57">
      <c r="A22" s="136" t="s">
        <v>107</v>
      </c>
      <c r="B22" s="132" t="s">
        <v>58</v>
      </c>
      <c r="C22" s="141" t="s">
        <v>341</v>
      </c>
      <c r="D22" s="134">
        <v>52000</v>
      </c>
      <c r="E22" s="134">
        <v>48860.4</v>
      </c>
      <c r="F22" s="135">
        <f t="shared" si="0"/>
        <v>3139.5999999999985</v>
      </c>
    </row>
    <row r="23" spans="1:6" s="54" customFormat="1" ht="57" hidden="1">
      <c r="A23" s="136" t="s">
        <v>107</v>
      </c>
      <c r="B23" s="132" t="s">
        <v>58</v>
      </c>
      <c r="C23" s="141" t="s">
        <v>277</v>
      </c>
      <c r="D23" s="134">
        <v>0</v>
      </c>
      <c r="E23" s="134">
        <f>E24+E25</f>
        <v>0</v>
      </c>
      <c r="F23" s="135">
        <f t="shared" si="0"/>
        <v>0</v>
      </c>
    </row>
    <row r="24" spans="1:6" s="54" customFormat="1" ht="57.75" customHeight="1" hidden="1">
      <c r="A24" s="136" t="s">
        <v>107</v>
      </c>
      <c r="B24" s="132" t="s">
        <v>58</v>
      </c>
      <c r="C24" s="133" t="s">
        <v>172</v>
      </c>
      <c r="D24" s="134">
        <v>0</v>
      </c>
      <c r="E24" s="134">
        <v>0</v>
      </c>
      <c r="F24" s="135">
        <f t="shared" si="0"/>
        <v>0</v>
      </c>
    </row>
    <row r="25" spans="1:6" s="54" customFormat="1" ht="57.75" customHeight="1" hidden="1">
      <c r="A25" s="136" t="s">
        <v>107</v>
      </c>
      <c r="B25" s="140" t="s">
        <v>58</v>
      </c>
      <c r="C25" s="141" t="s">
        <v>174</v>
      </c>
      <c r="D25" s="134">
        <v>0</v>
      </c>
      <c r="E25" s="134">
        <v>0</v>
      </c>
      <c r="F25" s="135">
        <f t="shared" si="0"/>
        <v>0</v>
      </c>
    </row>
    <row r="26" spans="1:7" s="54" customFormat="1" ht="39">
      <c r="A26" s="131" t="s">
        <v>108</v>
      </c>
      <c r="B26" s="132" t="s">
        <v>58</v>
      </c>
      <c r="C26" s="141" t="s">
        <v>278</v>
      </c>
      <c r="D26" s="134">
        <f>D27+D28+D29+D30</f>
        <v>26350</v>
      </c>
      <c r="E26" s="134">
        <f>E27+E28+E29+E30</f>
        <v>26848.13</v>
      </c>
      <c r="F26" s="135">
        <f t="shared" si="0"/>
        <v>-498.130000000001</v>
      </c>
      <c r="G26" s="20">
        <f>E26/D26*100</f>
        <v>101.89043643263757</v>
      </c>
    </row>
    <row r="27" spans="1:6" s="54" customFormat="1" ht="33.75" customHeight="1">
      <c r="A27" s="136" t="s">
        <v>132</v>
      </c>
      <c r="B27" s="132" t="s">
        <v>58</v>
      </c>
      <c r="C27" s="141" t="s">
        <v>347</v>
      </c>
      <c r="D27" s="134">
        <v>9000</v>
      </c>
      <c r="E27" s="134">
        <v>9359.38</v>
      </c>
      <c r="F27" s="135">
        <f t="shared" si="0"/>
        <v>-359.3799999999992</v>
      </c>
    </row>
    <row r="28" spans="1:6" s="54" customFormat="1" ht="45" customHeight="1">
      <c r="A28" s="136" t="s">
        <v>133</v>
      </c>
      <c r="B28" s="132" t="s">
        <v>58</v>
      </c>
      <c r="C28" s="141" t="s">
        <v>348</v>
      </c>
      <c r="D28" s="134">
        <v>250</v>
      </c>
      <c r="E28" s="134">
        <v>253.54</v>
      </c>
      <c r="F28" s="135">
        <f t="shared" si="0"/>
        <v>-3.539999999999992</v>
      </c>
    </row>
    <row r="29" spans="1:6" s="54" customFormat="1" ht="41.25" customHeight="1">
      <c r="A29" s="136" t="s">
        <v>134</v>
      </c>
      <c r="B29" s="132" t="s">
        <v>58</v>
      </c>
      <c r="C29" s="141" t="s">
        <v>349</v>
      </c>
      <c r="D29" s="134">
        <v>17100</v>
      </c>
      <c r="E29" s="134">
        <v>18438.98</v>
      </c>
      <c r="F29" s="135">
        <f t="shared" si="0"/>
        <v>-1338.9799999999996</v>
      </c>
    </row>
    <row r="30" spans="1:6" s="54" customFormat="1" ht="42" customHeight="1">
      <c r="A30" s="136" t="s">
        <v>135</v>
      </c>
      <c r="B30" s="132" t="s">
        <v>58</v>
      </c>
      <c r="C30" s="141" t="s">
        <v>350</v>
      </c>
      <c r="D30" s="134">
        <v>0</v>
      </c>
      <c r="E30" s="134">
        <v>-1203.77</v>
      </c>
      <c r="F30" s="135">
        <f t="shared" si="0"/>
        <v>1203.77</v>
      </c>
    </row>
    <row r="31" spans="1:7" s="54" customFormat="1" ht="12.75">
      <c r="A31" s="131" t="s">
        <v>109</v>
      </c>
      <c r="B31" s="132" t="s">
        <v>58</v>
      </c>
      <c r="C31" s="141" t="s">
        <v>279</v>
      </c>
      <c r="D31" s="134">
        <f>D32</f>
        <v>8850</v>
      </c>
      <c r="E31" s="134">
        <f>E32+E33</f>
        <v>8850.83</v>
      </c>
      <c r="F31" s="135">
        <f t="shared" si="0"/>
        <v>-0.8299999999999272</v>
      </c>
      <c r="G31" s="20">
        <f>E31/D31*100</f>
        <v>100.00937853107345</v>
      </c>
    </row>
    <row r="32" spans="1:6" s="54" customFormat="1" ht="12.75">
      <c r="A32" s="136" t="s">
        <v>110</v>
      </c>
      <c r="B32" s="132" t="s">
        <v>58</v>
      </c>
      <c r="C32" s="141" t="s">
        <v>299</v>
      </c>
      <c r="D32" s="134">
        <v>8850</v>
      </c>
      <c r="E32" s="134">
        <v>8850.83</v>
      </c>
      <c r="F32" s="135">
        <f t="shared" si="0"/>
        <v>-0.8299999999999272</v>
      </c>
    </row>
    <row r="33" spans="1:6" s="54" customFormat="1" ht="12.75" hidden="1">
      <c r="A33" s="136" t="s">
        <v>110</v>
      </c>
      <c r="B33" s="132" t="s">
        <v>58</v>
      </c>
      <c r="C33" s="141" t="s">
        <v>175</v>
      </c>
      <c r="D33" s="134">
        <v>0</v>
      </c>
      <c r="E33" s="134">
        <v>0</v>
      </c>
      <c r="F33" s="135">
        <f t="shared" si="0"/>
        <v>0</v>
      </c>
    </row>
    <row r="34" spans="1:6" s="54" customFormat="1" ht="12.75">
      <c r="A34" s="131" t="s">
        <v>111</v>
      </c>
      <c r="B34" s="132" t="s">
        <v>58</v>
      </c>
      <c r="C34" s="141" t="s">
        <v>280</v>
      </c>
      <c r="D34" s="134">
        <f>D35+D39</f>
        <v>42133.85</v>
      </c>
      <c r="E34" s="134">
        <f>E35+E39</f>
        <v>31119.82</v>
      </c>
      <c r="F34" s="135">
        <f t="shared" si="0"/>
        <v>11014.029999999999</v>
      </c>
    </row>
    <row r="35" spans="1:7" s="54" customFormat="1" ht="12.75">
      <c r="A35" s="131" t="s">
        <v>112</v>
      </c>
      <c r="B35" s="132" t="s">
        <v>58</v>
      </c>
      <c r="C35" s="141" t="s">
        <v>281</v>
      </c>
      <c r="D35" s="134">
        <f>D36</f>
        <v>33533.85</v>
      </c>
      <c r="E35" s="134">
        <f>E36+E38+E37</f>
        <v>22182.91</v>
      </c>
      <c r="F35" s="135">
        <f t="shared" si="0"/>
        <v>11350.939999999999</v>
      </c>
      <c r="G35" s="20">
        <f>E35/D35*100</f>
        <v>66.1507998634216</v>
      </c>
    </row>
    <row r="36" spans="1:6" s="54" customFormat="1" ht="39" customHeight="1">
      <c r="A36" s="136" t="s">
        <v>113</v>
      </c>
      <c r="B36" s="132" t="s">
        <v>58</v>
      </c>
      <c r="C36" s="141" t="s">
        <v>342</v>
      </c>
      <c r="D36" s="134">
        <v>33533.85</v>
      </c>
      <c r="E36" s="134">
        <v>22182.91</v>
      </c>
      <c r="F36" s="135">
        <f t="shared" si="0"/>
        <v>11350.939999999999</v>
      </c>
    </row>
    <row r="37" spans="1:6" s="54" customFormat="1" ht="39" customHeight="1" hidden="1">
      <c r="A37" s="136" t="s">
        <v>113</v>
      </c>
      <c r="B37" s="132" t="s">
        <v>58</v>
      </c>
      <c r="C37" s="133" t="s">
        <v>303</v>
      </c>
      <c r="D37" s="134"/>
      <c r="E37" s="134">
        <v>0</v>
      </c>
      <c r="F37" s="135">
        <f t="shared" si="0"/>
        <v>0</v>
      </c>
    </row>
    <row r="38" spans="1:6" s="54" customFormat="1" ht="39.75" customHeight="1" hidden="1">
      <c r="A38" s="136" t="s">
        <v>113</v>
      </c>
      <c r="B38" s="132" t="s">
        <v>58</v>
      </c>
      <c r="C38" s="141" t="s">
        <v>300</v>
      </c>
      <c r="D38" s="134"/>
      <c r="E38" s="134">
        <v>0</v>
      </c>
      <c r="F38" s="135">
        <f t="shared" si="0"/>
        <v>0</v>
      </c>
    </row>
    <row r="39" spans="1:7" s="54" customFormat="1" ht="12.75">
      <c r="A39" s="131" t="s">
        <v>114</v>
      </c>
      <c r="B39" s="132" t="s">
        <v>58</v>
      </c>
      <c r="C39" s="141" t="s">
        <v>282</v>
      </c>
      <c r="D39" s="134">
        <f>D40</f>
        <v>8600</v>
      </c>
      <c r="E39" s="134">
        <f>E40</f>
        <v>8936.910000000002</v>
      </c>
      <c r="F39" s="135">
        <f t="shared" si="0"/>
        <v>-336.9100000000017</v>
      </c>
      <c r="G39" s="20">
        <f>E39/D39*100</f>
        <v>103.91755813953489</v>
      </c>
    </row>
    <row r="40" spans="1:6" s="54" customFormat="1" ht="19.5" customHeight="1">
      <c r="A40" s="157" t="s">
        <v>114</v>
      </c>
      <c r="B40" s="132" t="s">
        <v>58</v>
      </c>
      <c r="C40" s="133" t="s">
        <v>308</v>
      </c>
      <c r="D40" s="134">
        <f>D41+D44</f>
        <v>8600</v>
      </c>
      <c r="E40" s="134">
        <f>E41+E44</f>
        <v>8936.910000000002</v>
      </c>
      <c r="F40" s="135">
        <f t="shared" si="0"/>
        <v>-336.9100000000017</v>
      </c>
    </row>
    <row r="41" spans="1:6" s="54" customFormat="1" ht="19.5" customHeight="1">
      <c r="A41" s="157" t="s">
        <v>315</v>
      </c>
      <c r="B41" s="140" t="s">
        <v>58</v>
      </c>
      <c r="C41" s="141" t="s">
        <v>343</v>
      </c>
      <c r="D41" s="134">
        <v>400</v>
      </c>
      <c r="E41" s="134">
        <v>350.37</v>
      </c>
      <c r="F41" s="135">
        <f t="shared" si="0"/>
        <v>49.629999999999995</v>
      </c>
    </row>
    <row r="42" spans="1:6" s="54" customFormat="1" ht="57.75" customHeight="1" hidden="1">
      <c r="A42" s="159" t="s">
        <v>312</v>
      </c>
      <c r="B42" s="132" t="s">
        <v>58</v>
      </c>
      <c r="C42" s="133" t="s">
        <v>304</v>
      </c>
      <c r="D42" s="134"/>
      <c r="E42" s="134">
        <v>0</v>
      </c>
      <c r="F42" s="135">
        <f t="shared" si="0"/>
        <v>0</v>
      </c>
    </row>
    <row r="43" spans="1:6" s="54" customFormat="1" ht="42.75" customHeight="1" hidden="1">
      <c r="A43" s="159" t="s">
        <v>311</v>
      </c>
      <c r="B43" s="132" t="s">
        <v>58</v>
      </c>
      <c r="C43" s="133" t="s">
        <v>307</v>
      </c>
      <c r="D43" s="134"/>
      <c r="E43" s="134">
        <v>0</v>
      </c>
      <c r="F43" s="135">
        <f t="shared" si="0"/>
        <v>0</v>
      </c>
    </row>
    <row r="44" spans="1:6" s="54" customFormat="1" ht="21.75" customHeight="1">
      <c r="A44" s="159" t="s">
        <v>313</v>
      </c>
      <c r="B44" s="140" t="s">
        <v>58</v>
      </c>
      <c r="C44" s="141" t="s">
        <v>314</v>
      </c>
      <c r="D44" s="134">
        <v>8200</v>
      </c>
      <c r="E44" s="134">
        <v>8586.54</v>
      </c>
      <c r="F44" s="135">
        <f t="shared" si="0"/>
        <v>-386.5400000000009</v>
      </c>
    </row>
    <row r="45" spans="1:6" s="54" customFormat="1" ht="60" customHeight="1" hidden="1">
      <c r="A45" s="158" t="s">
        <v>309</v>
      </c>
      <c r="B45" s="132" t="s">
        <v>58</v>
      </c>
      <c r="C45" s="133" t="s">
        <v>305</v>
      </c>
      <c r="D45" s="134"/>
      <c r="E45" s="134">
        <v>0</v>
      </c>
      <c r="F45" s="135">
        <f t="shared" si="0"/>
        <v>0</v>
      </c>
    </row>
    <row r="46" spans="1:6" s="54" customFormat="1" ht="39.75" customHeight="1" hidden="1">
      <c r="A46" s="159" t="s">
        <v>310</v>
      </c>
      <c r="B46" s="132" t="s">
        <v>58</v>
      </c>
      <c r="C46" s="133" t="s">
        <v>306</v>
      </c>
      <c r="D46" s="134"/>
      <c r="E46" s="134">
        <v>0</v>
      </c>
      <c r="F46" s="135">
        <f t="shared" si="0"/>
        <v>0</v>
      </c>
    </row>
    <row r="47" spans="1:7" s="54" customFormat="1" ht="12.75">
      <c r="A47" s="131" t="s">
        <v>115</v>
      </c>
      <c r="B47" s="132" t="s">
        <v>58</v>
      </c>
      <c r="C47" s="141" t="s">
        <v>283</v>
      </c>
      <c r="D47" s="134">
        <f>D48</f>
        <v>5300</v>
      </c>
      <c r="E47" s="134">
        <f>E48</f>
        <v>5300</v>
      </c>
      <c r="F47" s="135">
        <f t="shared" si="0"/>
        <v>0</v>
      </c>
      <c r="G47" s="20">
        <f>E47/D47*100</f>
        <v>100</v>
      </c>
    </row>
    <row r="48" spans="1:6" s="54" customFormat="1" ht="51.75" customHeight="1">
      <c r="A48" s="136" t="s">
        <v>116</v>
      </c>
      <c r="B48" s="132" t="s">
        <v>58</v>
      </c>
      <c r="C48" s="141" t="s">
        <v>344</v>
      </c>
      <c r="D48" s="134">
        <v>5300</v>
      </c>
      <c r="E48" s="134">
        <v>5300</v>
      </c>
      <c r="F48" s="135">
        <f t="shared" si="0"/>
        <v>0</v>
      </c>
    </row>
    <row r="49" spans="1:6" s="54" customFormat="1" ht="60.75" customHeight="1" hidden="1">
      <c r="A49" s="136" t="s">
        <v>117</v>
      </c>
      <c r="B49" s="132" t="s">
        <v>58</v>
      </c>
      <c r="C49" s="141" t="s">
        <v>176</v>
      </c>
      <c r="D49" s="134">
        <v>5300</v>
      </c>
      <c r="E49" s="134">
        <v>5300</v>
      </c>
      <c r="F49" s="135">
        <f t="shared" si="0"/>
        <v>0</v>
      </c>
    </row>
    <row r="50" spans="1:7" s="54" customFormat="1" ht="69.75" customHeight="1">
      <c r="A50" s="131" t="s">
        <v>159</v>
      </c>
      <c r="B50" s="132" t="s">
        <v>58</v>
      </c>
      <c r="C50" s="141" t="s">
        <v>284</v>
      </c>
      <c r="D50" s="134">
        <f>D51</f>
        <v>2000</v>
      </c>
      <c r="E50" s="134">
        <f>E51</f>
        <v>1989.47</v>
      </c>
      <c r="F50" s="135">
        <f t="shared" si="0"/>
        <v>10.529999999999973</v>
      </c>
      <c r="G50" s="20"/>
    </row>
    <row r="51" spans="1:6" s="54" customFormat="1" ht="20.25" customHeight="1">
      <c r="A51" s="136" t="s">
        <v>160</v>
      </c>
      <c r="B51" s="132" t="s">
        <v>58</v>
      </c>
      <c r="C51" s="141" t="s">
        <v>285</v>
      </c>
      <c r="D51" s="134">
        <v>2000</v>
      </c>
      <c r="E51" s="134">
        <f>E52+E53</f>
        <v>1989.47</v>
      </c>
      <c r="F51" s="135">
        <f t="shared" si="0"/>
        <v>10.529999999999973</v>
      </c>
    </row>
    <row r="52" spans="1:6" s="54" customFormat="1" ht="40.5" customHeight="1">
      <c r="A52" s="136" t="s">
        <v>161</v>
      </c>
      <c r="B52" s="132" t="s">
        <v>58</v>
      </c>
      <c r="C52" s="133" t="s">
        <v>162</v>
      </c>
      <c r="D52" s="134">
        <v>2000</v>
      </c>
      <c r="E52" s="134">
        <v>1989.47</v>
      </c>
      <c r="F52" s="135">
        <f t="shared" si="0"/>
        <v>10.529999999999973</v>
      </c>
    </row>
    <row r="53" spans="1:6" s="54" customFormat="1" ht="41.25" customHeight="1" hidden="1">
      <c r="A53" s="136" t="s">
        <v>161</v>
      </c>
      <c r="B53" s="132" t="s">
        <v>58</v>
      </c>
      <c r="C53" s="133" t="s">
        <v>163</v>
      </c>
      <c r="D53" s="134"/>
      <c r="E53" s="134">
        <v>0</v>
      </c>
      <c r="F53" s="135">
        <f t="shared" si="0"/>
        <v>0</v>
      </c>
    </row>
    <row r="54" spans="1:6" s="54" customFormat="1" ht="45.75" customHeight="1">
      <c r="A54" s="131" t="s">
        <v>118</v>
      </c>
      <c r="B54" s="132" t="s">
        <v>58</v>
      </c>
      <c r="C54" s="133" t="s">
        <v>98</v>
      </c>
      <c r="D54" s="134">
        <f>D55+D60</f>
        <v>194800</v>
      </c>
      <c r="E54" s="134">
        <f>E55+E60</f>
        <v>172982.59000000003</v>
      </c>
      <c r="F54" s="135">
        <f t="shared" si="0"/>
        <v>21817.409999999974</v>
      </c>
    </row>
    <row r="55" spans="1:6" s="54" customFormat="1" ht="88.5" customHeight="1">
      <c r="A55" s="136" t="s">
        <v>119</v>
      </c>
      <c r="B55" s="132" t="s">
        <v>58</v>
      </c>
      <c r="C55" s="133" t="s">
        <v>99</v>
      </c>
      <c r="D55" s="134">
        <f>D56+D58</f>
        <v>165000</v>
      </c>
      <c r="E55" s="134">
        <f>E56+E58</f>
        <v>152824.48</v>
      </c>
      <c r="F55" s="135">
        <f t="shared" si="0"/>
        <v>12175.51999999999</v>
      </c>
    </row>
    <row r="56" spans="1:7" s="54" customFormat="1" ht="57.75" customHeight="1" hidden="1">
      <c r="A56" s="136" t="s">
        <v>120</v>
      </c>
      <c r="B56" s="132" t="s">
        <v>58</v>
      </c>
      <c r="C56" s="141" t="s">
        <v>286</v>
      </c>
      <c r="D56" s="134">
        <f>D57</f>
        <v>0</v>
      </c>
      <c r="E56" s="134">
        <f>E57</f>
        <v>0</v>
      </c>
      <c r="F56" s="135">
        <f t="shared" si="0"/>
        <v>0</v>
      </c>
      <c r="G56" s="20" t="e">
        <f>E56/D56*100</f>
        <v>#DIV/0!</v>
      </c>
    </row>
    <row r="57" spans="1:6" s="54" customFormat="1" ht="71.25" customHeight="1" hidden="1">
      <c r="A57" s="136" t="s">
        <v>121</v>
      </c>
      <c r="B57" s="132" t="s">
        <v>58</v>
      </c>
      <c r="C57" s="133" t="s">
        <v>136</v>
      </c>
      <c r="D57" s="134">
        <v>0</v>
      </c>
      <c r="E57" s="134">
        <v>0</v>
      </c>
      <c r="F57" s="135">
        <f t="shared" si="0"/>
        <v>0</v>
      </c>
    </row>
    <row r="58" spans="1:7" s="54" customFormat="1" ht="72" customHeight="1">
      <c r="A58" s="136" t="s">
        <v>122</v>
      </c>
      <c r="B58" s="132" t="s">
        <v>58</v>
      </c>
      <c r="C58" s="141" t="s">
        <v>287</v>
      </c>
      <c r="D58" s="134">
        <f>D59</f>
        <v>165000</v>
      </c>
      <c r="E58" s="134">
        <f>E59</f>
        <v>152824.48</v>
      </c>
      <c r="F58" s="135">
        <f t="shared" si="0"/>
        <v>12175.51999999999</v>
      </c>
      <c r="G58" s="20">
        <f>E58/D58*100</f>
        <v>92.62089696969697</v>
      </c>
    </row>
    <row r="59" spans="1:6" s="54" customFormat="1" ht="68.25" customHeight="1">
      <c r="A59" s="136" t="s">
        <v>123</v>
      </c>
      <c r="B59" s="132" t="s">
        <v>58</v>
      </c>
      <c r="C59" s="133" t="s">
        <v>137</v>
      </c>
      <c r="D59" s="134">
        <v>165000</v>
      </c>
      <c r="E59" s="134">
        <v>152824.48</v>
      </c>
      <c r="F59" s="135">
        <f t="shared" si="0"/>
        <v>12175.51999999999</v>
      </c>
    </row>
    <row r="60" spans="1:7" s="54" customFormat="1" ht="76.5" customHeight="1">
      <c r="A60" s="136" t="s">
        <v>124</v>
      </c>
      <c r="B60" s="132" t="s">
        <v>58</v>
      </c>
      <c r="C60" s="141" t="s">
        <v>288</v>
      </c>
      <c r="D60" s="134">
        <f>D61</f>
        <v>29800</v>
      </c>
      <c r="E60" s="134">
        <f>E61</f>
        <v>20158.11</v>
      </c>
      <c r="F60" s="135">
        <f t="shared" si="0"/>
        <v>9641.89</v>
      </c>
      <c r="G60" s="20">
        <f>E60/D60*100</f>
        <v>67.6446644295302</v>
      </c>
    </row>
    <row r="61" spans="1:6" s="54" customFormat="1" ht="78.75" customHeight="1">
      <c r="A61" s="136" t="s">
        <v>125</v>
      </c>
      <c r="B61" s="132" t="s">
        <v>58</v>
      </c>
      <c r="C61" s="141" t="s">
        <v>289</v>
      </c>
      <c r="D61" s="134">
        <f>D62</f>
        <v>29800</v>
      </c>
      <c r="E61" s="134">
        <f>E62</f>
        <v>20158.11</v>
      </c>
      <c r="F61" s="135">
        <f t="shared" si="0"/>
        <v>9641.89</v>
      </c>
    </row>
    <row r="62" spans="1:6" s="54" customFormat="1" ht="60.75" customHeight="1">
      <c r="A62" s="136" t="s">
        <v>126</v>
      </c>
      <c r="B62" s="132" t="s">
        <v>58</v>
      </c>
      <c r="C62" s="133" t="s">
        <v>138</v>
      </c>
      <c r="D62" s="134">
        <v>29800</v>
      </c>
      <c r="E62" s="134">
        <v>20158.11</v>
      </c>
      <c r="F62" s="135">
        <f t="shared" si="0"/>
        <v>9641.89</v>
      </c>
    </row>
    <row r="63" spans="1:7" s="54" customFormat="1" ht="37.5" customHeight="1">
      <c r="A63" s="131" t="s">
        <v>127</v>
      </c>
      <c r="B63" s="132" t="s">
        <v>58</v>
      </c>
      <c r="C63" s="141" t="s">
        <v>290</v>
      </c>
      <c r="D63" s="134">
        <f aca="true" t="shared" si="1" ref="D63:E65">D64</f>
        <v>17300</v>
      </c>
      <c r="E63" s="134">
        <f t="shared" si="1"/>
        <v>17300</v>
      </c>
      <c r="F63" s="135">
        <f t="shared" si="0"/>
        <v>0</v>
      </c>
      <c r="G63" s="20">
        <f>E63/D63*100</f>
        <v>100</v>
      </c>
    </row>
    <row r="64" spans="1:6" s="54" customFormat="1" ht="12.75">
      <c r="A64" s="136" t="s">
        <v>128</v>
      </c>
      <c r="B64" s="132" t="s">
        <v>58</v>
      </c>
      <c r="C64" s="141" t="s">
        <v>291</v>
      </c>
      <c r="D64" s="134">
        <f t="shared" si="1"/>
        <v>17300</v>
      </c>
      <c r="E64" s="134">
        <f t="shared" si="1"/>
        <v>17300</v>
      </c>
      <c r="F64" s="135">
        <f t="shared" si="0"/>
        <v>0</v>
      </c>
    </row>
    <row r="65" spans="1:6" s="54" customFormat="1" ht="23.25" customHeight="1">
      <c r="A65" s="136" t="s">
        <v>129</v>
      </c>
      <c r="B65" s="132" t="s">
        <v>58</v>
      </c>
      <c r="C65" s="141" t="s">
        <v>292</v>
      </c>
      <c r="D65" s="134">
        <f t="shared" si="1"/>
        <v>17300</v>
      </c>
      <c r="E65" s="134">
        <f t="shared" si="1"/>
        <v>17300</v>
      </c>
      <c r="F65" s="135">
        <f t="shared" si="0"/>
        <v>0</v>
      </c>
    </row>
    <row r="66" spans="1:6" s="54" customFormat="1" ht="29.25" customHeight="1">
      <c r="A66" s="136" t="s">
        <v>130</v>
      </c>
      <c r="B66" s="132" t="s">
        <v>58</v>
      </c>
      <c r="C66" s="133" t="s">
        <v>139</v>
      </c>
      <c r="D66" s="134">
        <v>17300</v>
      </c>
      <c r="E66" s="134">
        <v>17300</v>
      </c>
      <c r="F66" s="135">
        <f t="shared" si="0"/>
        <v>0</v>
      </c>
    </row>
    <row r="67" spans="1:7" s="54" customFormat="1" ht="12.75">
      <c r="A67" s="131" t="s">
        <v>0</v>
      </c>
      <c r="B67" s="132" t="s">
        <v>58</v>
      </c>
      <c r="C67" s="133" t="s">
        <v>100</v>
      </c>
      <c r="D67" s="134">
        <f>D68</f>
        <v>36300</v>
      </c>
      <c r="E67" s="134">
        <f>E68</f>
        <v>24597</v>
      </c>
      <c r="F67" s="135">
        <f t="shared" si="0"/>
        <v>11703</v>
      </c>
      <c r="G67" s="20">
        <f>E67/D67*100</f>
        <v>67.7603305785124</v>
      </c>
    </row>
    <row r="68" spans="1:6" s="54" customFormat="1" ht="12.75">
      <c r="A68" s="136" t="s">
        <v>1</v>
      </c>
      <c r="B68" s="132" t="s">
        <v>58</v>
      </c>
      <c r="C68" s="141" t="s">
        <v>293</v>
      </c>
      <c r="D68" s="134">
        <f>D69</f>
        <v>36300</v>
      </c>
      <c r="E68" s="134">
        <f>E69</f>
        <v>24597</v>
      </c>
      <c r="F68" s="135">
        <f t="shared" si="0"/>
        <v>11703</v>
      </c>
    </row>
    <row r="69" spans="1:6" s="54" customFormat="1" ht="23.25">
      <c r="A69" s="136" t="s">
        <v>2</v>
      </c>
      <c r="B69" s="132" t="s">
        <v>58</v>
      </c>
      <c r="C69" s="133" t="s">
        <v>140</v>
      </c>
      <c r="D69" s="134">
        <v>36300</v>
      </c>
      <c r="E69" s="134">
        <v>24597</v>
      </c>
      <c r="F69" s="135">
        <f t="shared" si="0"/>
        <v>11703</v>
      </c>
    </row>
    <row r="70" spans="1:7" s="54" customFormat="1" ht="12.75">
      <c r="A70" s="131" t="s">
        <v>3</v>
      </c>
      <c r="B70" s="132" t="s">
        <v>58</v>
      </c>
      <c r="C70" s="133" t="s">
        <v>101</v>
      </c>
      <c r="D70" s="134">
        <f>D71</f>
        <v>2017630.48</v>
      </c>
      <c r="E70" s="134">
        <f>E71</f>
        <v>2017630.48</v>
      </c>
      <c r="F70" s="135">
        <f t="shared" si="0"/>
        <v>0</v>
      </c>
      <c r="G70" s="20">
        <f>E70/D70*100</f>
        <v>100</v>
      </c>
    </row>
    <row r="71" spans="1:6" s="54" customFormat="1" ht="45" customHeight="1">
      <c r="A71" s="131" t="s">
        <v>4</v>
      </c>
      <c r="B71" s="132" t="s">
        <v>58</v>
      </c>
      <c r="C71" s="133" t="s">
        <v>102</v>
      </c>
      <c r="D71" s="134">
        <f>D72+D77+D80</f>
        <v>2017630.48</v>
      </c>
      <c r="E71" s="134">
        <f>E72+E77+E80</f>
        <v>2017630.48</v>
      </c>
      <c r="F71" s="135">
        <f t="shared" si="0"/>
        <v>0</v>
      </c>
    </row>
    <row r="72" spans="1:6" s="54" customFormat="1" ht="23.25">
      <c r="A72" s="136" t="s">
        <v>5</v>
      </c>
      <c r="B72" s="132" t="s">
        <v>58</v>
      </c>
      <c r="C72" s="141" t="s">
        <v>294</v>
      </c>
      <c r="D72" s="134">
        <f>D73+D75</f>
        <v>1831800</v>
      </c>
      <c r="E72" s="134">
        <f>E73+E75</f>
        <v>1831800</v>
      </c>
      <c r="F72" s="135">
        <f t="shared" si="0"/>
        <v>0</v>
      </c>
    </row>
    <row r="73" spans="1:6" s="54" customFormat="1" ht="12.75">
      <c r="A73" s="136" t="s">
        <v>6</v>
      </c>
      <c r="B73" s="132" t="s">
        <v>58</v>
      </c>
      <c r="C73" s="141" t="s">
        <v>295</v>
      </c>
      <c r="D73" s="134">
        <f>D74</f>
        <v>564100</v>
      </c>
      <c r="E73" s="134">
        <f>E74</f>
        <v>564100</v>
      </c>
      <c r="F73" s="135">
        <f t="shared" si="0"/>
        <v>0</v>
      </c>
    </row>
    <row r="74" spans="1:6" s="54" customFormat="1" ht="23.25">
      <c r="A74" s="136" t="s">
        <v>7</v>
      </c>
      <c r="B74" s="132" t="s">
        <v>58</v>
      </c>
      <c r="C74" s="133" t="s">
        <v>141</v>
      </c>
      <c r="D74" s="134">
        <v>564100</v>
      </c>
      <c r="E74" s="134">
        <v>564100</v>
      </c>
      <c r="F74" s="135">
        <f t="shared" si="0"/>
        <v>0</v>
      </c>
    </row>
    <row r="75" spans="1:6" s="54" customFormat="1" ht="23.25">
      <c r="A75" s="136" t="s">
        <v>8</v>
      </c>
      <c r="B75" s="132" t="s">
        <v>58</v>
      </c>
      <c r="C75" s="141" t="s">
        <v>296</v>
      </c>
      <c r="D75" s="134">
        <f>D76</f>
        <v>1267700</v>
      </c>
      <c r="E75" s="134">
        <f>E76</f>
        <v>1267700</v>
      </c>
      <c r="F75" s="135">
        <f t="shared" si="0"/>
        <v>0</v>
      </c>
    </row>
    <row r="76" spans="1:6" s="54" customFormat="1" ht="23.25">
      <c r="A76" s="136" t="s">
        <v>9</v>
      </c>
      <c r="B76" s="132" t="s">
        <v>58</v>
      </c>
      <c r="C76" s="133" t="s">
        <v>142</v>
      </c>
      <c r="D76" s="134">
        <v>1267700</v>
      </c>
      <c r="E76" s="134">
        <v>1267700</v>
      </c>
      <c r="F76" s="135">
        <f t="shared" si="0"/>
        <v>0</v>
      </c>
    </row>
    <row r="77" spans="1:6" s="54" customFormat="1" ht="23.25">
      <c r="A77" s="136" t="s">
        <v>10</v>
      </c>
      <c r="B77" s="132" t="s">
        <v>58</v>
      </c>
      <c r="C77" s="141" t="s">
        <v>297</v>
      </c>
      <c r="D77" s="134">
        <f>D78</f>
        <v>55300</v>
      </c>
      <c r="E77" s="134">
        <f>E78</f>
        <v>55300</v>
      </c>
      <c r="F77" s="135">
        <f t="shared" si="0"/>
        <v>0</v>
      </c>
    </row>
    <row r="78" spans="1:6" s="54" customFormat="1" ht="51" customHeight="1">
      <c r="A78" s="136" t="s">
        <v>11</v>
      </c>
      <c r="B78" s="132" t="s">
        <v>58</v>
      </c>
      <c r="C78" s="141" t="s">
        <v>298</v>
      </c>
      <c r="D78" s="134">
        <f>D79</f>
        <v>55300</v>
      </c>
      <c r="E78" s="134">
        <f>E79</f>
        <v>55300</v>
      </c>
      <c r="F78" s="135">
        <f t="shared" si="0"/>
        <v>0</v>
      </c>
    </row>
    <row r="79" spans="1:6" s="54" customFormat="1" ht="48" customHeight="1">
      <c r="A79" s="157" t="s">
        <v>12</v>
      </c>
      <c r="B79" s="132" t="s">
        <v>58</v>
      </c>
      <c r="C79" s="133" t="s">
        <v>143</v>
      </c>
      <c r="D79" s="134">
        <v>55300</v>
      </c>
      <c r="E79" s="134">
        <v>55300</v>
      </c>
      <c r="F79" s="135">
        <f>D79-E79</f>
        <v>0</v>
      </c>
    </row>
    <row r="80" spans="1:6" s="54" customFormat="1" ht="26.25" customHeight="1">
      <c r="A80" s="163" t="s">
        <v>317</v>
      </c>
      <c r="B80" s="161" t="s">
        <v>58</v>
      </c>
      <c r="C80" s="164" t="s">
        <v>345</v>
      </c>
      <c r="D80" s="124">
        <f>D81</f>
        <v>130530.48</v>
      </c>
      <c r="E80" s="124">
        <f>E81</f>
        <v>130530.48</v>
      </c>
      <c r="F80" s="135">
        <f>D80-E80</f>
        <v>0</v>
      </c>
    </row>
    <row r="81" spans="1:6" s="54" customFormat="1" ht="26.25" customHeight="1">
      <c r="A81" s="163" t="s">
        <v>318</v>
      </c>
      <c r="B81" s="161" t="s">
        <v>58</v>
      </c>
      <c r="C81" s="164" t="s">
        <v>346</v>
      </c>
      <c r="D81" s="124">
        <f>D82</f>
        <v>130530.48</v>
      </c>
      <c r="E81" s="124">
        <f>E82</f>
        <v>130530.48</v>
      </c>
      <c r="F81" s="135">
        <f>D81-E81</f>
        <v>0</v>
      </c>
    </row>
    <row r="82" spans="1:6" s="54" customFormat="1" ht="26.25" customHeight="1">
      <c r="A82" s="163" t="s">
        <v>319</v>
      </c>
      <c r="B82" s="161" t="s">
        <v>58</v>
      </c>
      <c r="C82" s="162" t="s">
        <v>320</v>
      </c>
      <c r="D82" s="124">
        <v>130530.48</v>
      </c>
      <c r="E82" s="124">
        <v>130530.48</v>
      </c>
      <c r="F82" s="135">
        <f>D82-E82</f>
        <v>0</v>
      </c>
    </row>
    <row r="83" spans="1:6" s="21" customFormat="1" ht="12.75">
      <c r="A83" s="58"/>
      <c r="B83" s="139"/>
      <c r="C83" s="139"/>
      <c r="D83" s="160"/>
      <c r="E83" s="160"/>
      <c r="F83" s="160"/>
    </row>
  </sheetData>
  <sheetProtection/>
  <mergeCells count="7">
    <mergeCell ref="B7:D7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18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27"/>
  <sheetViews>
    <sheetView showGridLines="0" view="pageBreakPreview" zoomScaleSheetLayoutView="100" workbookViewId="0" topLeftCell="A106">
      <selection activeCell="E121" sqref="E121"/>
    </sheetView>
  </sheetViews>
  <sheetFormatPr defaultColWidth="9.00390625" defaultRowHeight="12.75"/>
  <cols>
    <col min="1" max="1" width="34.375" style="0" customWidth="1"/>
    <col min="2" max="2" width="4.50390625" style="0" customWidth="1"/>
    <col min="3" max="3" width="19.50390625" style="0" customWidth="1"/>
    <col min="4" max="4" width="12.625" style="0" customWidth="1"/>
    <col min="5" max="5" width="12.375" style="0" customWidth="1"/>
    <col min="6" max="6" width="15.50390625" style="0" customWidth="1"/>
    <col min="7" max="8" width="0.6171875" style="0" customWidth="1"/>
    <col min="10" max="10" width="12.00390625" style="0" customWidth="1"/>
  </cols>
  <sheetData>
    <row r="1" spans="1:8" ht="13.5">
      <c r="A1" s="166" t="s">
        <v>38</v>
      </c>
      <c r="B1" s="166"/>
      <c r="C1" s="166"/>
      <c r="D1" s="166"/>
      <c r="E1" s="166"/>
      <c r="F1" s="31" t="s">
        <v>35</v>
      </c>
      <c r="G1" s="33"/>
      <c r="H1" s="33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8" ht="12.75" customHeight="1">
      <c r="A3" s="87"/>
      <c r="B3" s="88" t="s">
        <v>21</v>
      </c>
      <c r="C3" s="89" t="s">
        <v>20</v>
      </c>
      <c r="D3" s="89" t="s">
        <v>33</v>
      </c>
      <c r="E3" s="90"/>
      <c r="F3" s="175" t="s">
        <v>26</v>
      </c>
      <c r="G3" s="33"/>
      <c r="H3" s="33"/>
    </row>
    <row r="4" spans="1:8" ht="12.75" customHeight="1">
      <c r="A4" s="91" t="s">
        <v>18</v>
      </c>
      <c r="B4" s="92" t="s">
        <v>22</v>
      </c>
      <c r="C4" s="93" t="s">
        <v>44</v>
      </c>
      <c r="D4" s="93" t="s">
        <v>34</v>
      </c>
      <c r="E4" s="94" t="s">
        <v>28</v>
      </c>
      <c r="F4" s="176"/>
      <c r="G4" s="33"/>
      <c r="H4" s="33"/>
    </row>
    <row r="5" spans="1:8" ht="11.25" customHeight="1">
      <c r="A5" s="95"/>
      <c r="B5" s="92" t="s">
        <v>23</v>
      </c>
      <c r="C5" s="96" t="s">
        <v>45</v>
      </c>
      <c r="D5" s="96" t="s">
        <v>16</v>
      </c>
      <c r="E5" s="97"/>
      <c r="F5" s="177"/>
      <c r="G5" s="33"/>
      <c r="H5" s="33"/>
    </row>
    <row r="6" spans="1:8" ht="13.5" thickBot="1">
      <c r="A6" s="98">
        <v>1</v>
      </c>
      <c r="B6" s="99">
        <v>2</v>
      </c>
      <c r="C6" s="100">
        <v>3</v>
      </c>
      <c r="D6" s="101" t="s">
        <v>14</v>
      </c>
      <c r="E6" s="101" t="s">
        <v>15</v>
      </c>
      <c r="F6" s="101" t="s">
        <v>19</v>
      </c>
      <c r="G6" s="39"/>
      <c r="H6" s="24"/>
    </row>
    <row r="7" spans="1:6" s="32" customFormat="1" ht="12.75">
      <c r="A7" s="105" t="s">
        <v>70</v>
      </c>
      <c r="B7" s="148">
        <v>200</v>
      </c>
      <c r="C7" s="149" t="s">
        <v>59</v>
      </c>
      <c r="D7" s="145">
        <f>D9+D15+D31+D55+D64+D73+D98+D116+D34+D120+D68</f>
        <v>2404191</v>
      </c>
      <c r="E7" s="145">
        <f>E9+E15+E31+E55+E64+E73+E98+E116+E34+E120+E68</f>
        <v>2344003.15</v>
      </c>
      <c r="F7" s="150">
        <f>D7-E7</f>
        <v>60187.85000000009</v>
      </c>
    </row>
    <row r="8" spans="1:6" s="32" customFormat="1" ht="12.75">
      <c r="A8" s="107" t="s">
        <v>57</v>
      </c>
      <c r="B8" s="108"/>
      <c r="C8" s="109"/>
      <c r="D8" s="142"/>
      <c r="E8" s="142"/>
      <c r="F8" s="118"/>
    </row>
    <row r="9" spans="1:6" s="32" customFormat="1" ht="30.75">
      <c r="A9" s="146" t="s">
        <v>177</v>
      </c>
      <c r="B9" s="106">
        <v>200</v>
      </c>
      <c r="C9" s="144" t="s">
        <v>182</v>
      </c>
      <c r="D9" s="143">
        <f aca="true" t="shared" si="0" ref="D9:E11">D10</f>
        <v>344500</v>
      </c>
      <c r="E9" s="143">
        <f t="shared" si="0"/>
        <v>344467.17</v>
      </c>
      <c r="F9" s="118">
        <f>D9-E9</f>
        <v>32.8300000000163</v>
      </c>
    </row>
    <row r="10" spans="1:6" s="53" customFormat="1" ht="23.25" customHeight="1">
      <c r="A10" s="110" t="s">
        <v>75</v>
      </c>
      <c r="B10" s="111" t="s">
        <v>74</v>
      </c>
      <c r="C10" s="144" t="s">
        <v>179</v>
      </c>
      <c r="D10" s="143">
        <f t="shared" si="0"/>
        <v>344500</v>
      </c>
      <c r="E10" s="143">
        <f t="shared" si="0"/>
        <v>344467.17</v>
      </c>
      <c r="F10" s="118">
        <f>D10-E10</f>
        <v>32.8300000000163</v>
      </c>
    </row>
    <row r="11" spans="1:6" s="53" customFormat="1" ht="12.75">
      <c r="A11" s="110" t="s">
        <v>76</v>
      </c>
      <c r="B11" s="111" t="s">
        <v>74</v>
      </c>
      <c r="C11" s="112" t="s">
        <v>180</v>
      </c>
      <c r="D11" s="120">
        <f t="shared" si="0"/>
        <v>344500</v>
      </c>
      <c r="E11" s="120">
        <f t="shared" si="0"/>
        <v>344467.17</v>
      </c>
      <c r="F11" s="118">
        <f aca="true" t="shared" si="1" ref="F11:F123">D11-E11</f>
        <v>32.8300000000163</v>
      </c>
    </row>
    <row r="12" spans="1:6" s="53" customFormat="1" ht="21">
      <c r="A12" s="110" t="s">
        <v>77</v>
      </c>
      <c r="B12" s="111" t="s">
        <v>74</v>
      </c>
      <c r="C12" s="112" t="s">
        <v>181</v>
      </c>
      <c r="D12" s="120">
        <f>D13+D14</f>
        <v>344500</v>
      </c>
      <c r="E12" s="120">
        <f>E13+E14</f>
        <v>344467.17</v>
      </c>
      <c r="F12" s="119">
        <f t="shared" si="1"/>
        <v>32.8300000000163</v>
      </c>
    </row>
    <row r="13" spans="1:6" s="53" customFormat="1" ht="12.75">
      <c r="A13" s="110" t="s">
        <v>78</v>
      </c>
      <c r="B13" s="111" t="s">
        <v>74</v>
      </c>
      <c r="C13" s="112" t="s">
        <v>183</v>
      </c>
      <c r="D13" s="120">
        <v>265100</v>
      </c>
      <c r="E13" s="120">
        <v>265069.91</v>
      </c>
      <c r="F13" s="119">
        <f t="shared" si="1"/>
        <v>30.09000000002561</v>
      </c>
    </row>
    <row r="14" spans="1:6" s="53" customFormat="1" ht="24" customHeight="1">
      <c r="A14" s="110" t="s">
        <v>79</v>
      </c>
      <c r="B14" s="111" t="s">
        <v>74</v>
      </c>
      <c r="C14" s="112" t="s">
        <v>184</v>
      </c>
      <c r="D14" s="120">
        <v>79400</v>
      </c>
      <c r="E14" s="120">
        <v>79397.26</v>
      </c>
      <c r="F14" s="119">
        <f t="shared" si="1"/>
        <v>2.7400000000052387</v>
      </c>
    </row>
    <row r="15" spans="1:6" s="53" customFormat="1" ht="45" customHeight="1">
      <c r="A15" s="147" t="s">
        <v>178</v>
      </c>
      <c r="B15" s="111" t="s">
        <v>74</v>
      </c>
      <c r="C15" s="112" t="s">
        <v>185</v>
      </c>
      <c r="D15" s="120">
        <f>D16+D21</f>
        <v>424788</v>
      </c>
      <c r="E15" s="120">
        <f>E16+E21</f>
        <v>413459.82</v>
      </c>
      <c r="F15" s="119">
        <f t="shared" si="1"/>
        <v>11328.179999999993</v>
      </c>
    </row>
    <row r="16" spans="1:6" s="53" customFormat="1" ht="22.5" customHeight="1">
      <c r="A16" s="110" t="s">
        <v>75</v>
      </c>
      <c r="B16" s="111" t="s">
        <v>74</v>
      </c>
      <c r="C16" s="112" t="s">
        <v>186</v>
      </c>
      <c r="D16" s="120">
        <f>D17</f>
        <v>326525.15</v>
      </c>
      <c r="E16" s="120">
        <f>E17</f>
        <v>326005.13</v>
      </c>
      <c r="F16" s="119">
        <f t="shared" si="1"/>
        <v>520.0200000000186</v>
      </c>
    </row>
    <row r="17" spans="1:6" s="53" customFormat="1" ht="12.75">
      <c r="A17" s="110" t="s">
        <v>76</v>
      </c>
      <c r="B17" s="111" t="s">
        <v>74</v>
      </c>
      <c r="C17" s="112" t="s">
        <v>187</v>
      </c>
      <c r="D17" s="120">
        <f>D18</f>
        <v>326525.15</v>
      </c>
      <c r="E17" s="120">
        <f>E18</f>
        <v>326005.13</v>
      </c>
      <c r="F17" s="119">
        <f t="shared" si="1"/>
        <v>520.0200000000186</v>
      </c>
    </row>
    <row r="18" spans="1:6" s="53" customFormat="1" ht="21">
      <c r="A18" s="110" t="s">
        <v>77</v>
      </c>
      <c r="B18" s="111" t="s">
        <v>74</v>
      </c>
      <c r="C18" s="112" t="s">
        <v>188</v>
      </c>
      <c r="D18" s="120">
        <f>D19+D20</f>
        <v>326525.15</v>
      </c>
      <c r="E18" s="120">
        <f>E19+E20</f>
        <v>326005.13</v>
      </c>
      <c r="F18" s="119">
        <f t="shared" si="1"/>
        <v>520.0200000000186</v>
      </c>
    </row>
    <row r="19" spans="1:6" s="53" customFormat="1" ht="12.75">
      <c r="A19" s="110" t="s">
        <v>78</v>
      </c>
      <c r="B19" s="111" t="s">
        <v>74</v>
      </c>
      <c r="C19" s="112" t="s">
        <v>189</v>
      </c>
      <c r="D19" s="120">
        <v>251845.09</v>
      </c>
      <c r="E19" s="120">
        <v>251637.16</v>
      </c>
      <c r="F19" s="119">
        <f t="shared" si="1"/>
        <v>207.92999999999302</v>
      </c>
    </row>
    <row r="20" spans="1:6" s="53" customFormat="1" ht="12.75">
      <c r="A20" s="110" t="s">
        <v>79</v>
      </c>
      <c r="B20" s="111" t="s">
        <v>74</v>
      </c>
      <c r="C20" s="112" t="s">
        <v>190</v>
      </c>
      <c r="D20" s="120">
        <v>74680.06</v>
      </c>
      <c r="E20" s="120">
        <v>74367.97</v>
      </c>
      <c r="F20" s="119">
        <f t="shared" si="1"/>
        <v>312.0899999999965</v>
      </c>
    </row>
    <row r="21" spans="1:6" s="53" customFormat="1" ht="21">
      <c r="A21" s="110" t="s">
        <v>80</v>
      </c>
      <c r="B21" s="111" t="s">
        <v>74</v>
      </c>
      <c r="C21" s="112" t="s">
        <v>191</v>
      </c>
      <c r="D21" s="120">
        <f>D22+D28</f>
        <v>98262.85</v>
      </c>
      <c r="E21" s="120">
        <f>E22+E28</f>
        <v>87454.69</v>
      </c>
      <c r="F21" s="119">
        <f t="shared" si="1"/>
        <v>10808.160000000003</v>
      </c>
    </row>
    <row r="22" spans="1:6" s="53" customFormat="1" ht="12.75">
      <c r="A22" s="110" t="s">
        <v>76</v>
      </c>
      <c r="B22" s="111" t="s">
        <v>74</v>
      </c>
      <c r="C22" s="112" t="s">
        <v>192</v>
      </c>
      <c r="D22" s="120">
        <f>D23</f>
        <v>98262.85</v>
      </c>
      <c r="E22" s="120">
        <f>E23</f>
        <v>87454.69</v>
      </c>
      <c r="F22" s="119">
        <f t="shared" si="1"/>
        <v>10808.160000000003</v>
      </c>
    </row>
    <row r="23" spans="1:6" s="53" customFormat="1" ht="12.75">
      <c r="A23" s="110" t="s">
        <v>81</v>
      </c>
      <c r="B23" s="111" t="s">
        <v>74</v>
      </c>
      <c r="C23" s="112" t="s">
        <v>193</v>
      </c>
      <c r="D23" s="120">
        <f>D24+D25+D26+D27</f>
        <v>98262.85</v>
      </c>
      <c r="E23" s="120">
        <f>E24+E25+E26+E27</f>
        <v>87454.69</v>
      </c>
      <c r="F23" s="119">
        <f t="shared" si="1"/>
        <v>10808.160000000003</v>
      </c>
    </row>
    <row r="24" spans="1:6" s="53" customFormat="1" ht="12.75">
      <c r="A24" s="110" t="s">
        <v>82</v>
      </c>
      <c r="B24" s="111" t="s">
        <v>74</v>
      </c>
      <c r="C24" s="112" t="s">
        <v>194</v>
      </c>
      <c r="D24" s="120">
        <v>15200</v>
      </c>
      <c r="E24" s="120">
        <v>12347.57</v>
      </c>
      <c r="F24" s="119">
        <f t="shared" si="1"/>
        <v>2852.4300000000003</v>
      </c>
    </row>
    <row r="25" spans="1:6" s="53" customFormat="1" ht="12.75">
      <c r="A25" s="110" t="s">
        <v>83</v>
      </c>
      <c r="B25" s="111" t="s">
        <v>74</v>
      </c>
      <c r="C25" s="112" t="s">
        <v>195</v>
      </c>
      <c r="D25" s="120">
        <v>52935.35</v>
      </c>
      <c r="E25" s="120">
        <v>52579.62</v>
      </c>
      <c r="F25" s="119">
        <f t="shared" si="1"/>
        <v>355.7299999999959</v>
      </c>
    </row>
    <row r="26" spans="1:6" s="53" customFormat="1" ht="21">
      <c r="A26" s="110" t="s">
        <v>84</v>
      </c>
      <c r="B26" s="111" t="s">
        <v>74</v>
      </c>
      <c r="C26" s="112" t="s">
        <v>196</v>
      </c>
      <c r="D26" s="120">
        <v>1327.5</v>
      </c>
      <c r="E26" s="120">
        <v>1327.5</v>
      </c>
      <c r="F26" s="119">
        <f t="shared" si="1"/>
        <v>0</v>
      </c>
    </row>
    <row r="27" spans="1:6" s="53" customFormat="1" ht="12.75">
      <c r="A27" s="110" t="s">
        <v>85</v>
      </c>
      <c r="B27" s="111" t="s">
        <v>74</v>
      </c>
      <c r="C27" s="112" t="s">
        <v>197</v>
      </c>
      <c r="D27" s="120">
        <v>28800</v>
      </c>
      <c r="E27" s="120">
        <v>21200</v>
      </c>
      <c r="F27" s="119">
        <f t="shared" si="1"/>
        <v>7600</v>
      </c>
    </row>
    <row r="28" spans="1:6" s="53" customFormat="1" ht="12.75">
      <c r="A28" s="110" t="s">
        <v>86</v>
      </c>
      <c r="B28" s="111" t="s">
        <v>74</v>
      </c>
      <c r="C28" s="112" t="s">
        <v>205</v>
      </c>
      <c r="D28" s="120">
        <f>D29+D30</f>
        <v>0</v>
      </c>
      <c r="E28" s="120">
        <f>E29+E30</f>
        <v>0</v>
      </c>
      <c r="F28" s="119">
        <f t="shared" si="1"/>
        <v>0</v>
      </c>
    </row>
    <row r="29" spans="1:6" s="53" customFormat="1" ht="12.75">
      <c r="A29" s="110" t="s">
        <v>90</v>
      </c>
      <c r="B29" s="111" t="s">
        <v>74</v>
      </c>
      <c r="C29" s="112" t="s">
        <v>198</v>
      </c>
      <c r="D29" s="120">
        <v>0</v>
      </c>
      <c r="E29" s="120">
        <v>0</v>
      </c>
      <c r="F29" s="119">
        <f t="shared" si="1"/>
        <v>0</v>
      </c>
    </row>
    <row r="30" spans="1:6" s="53" customFormat="1" ht="21">
      <c r="A30" s="110" t="s">
        <v>87</v>
      </c>
      <c r="B30" s="111" t="s">
        <v>74</v>
      </c>
      <c r="C30" s="112" t="s">
        <v>199</v>
      </c>
      <c r="D30" s="120">
        <v>0</v>
      </c>
      <c r="E30" s="120">
        <v>0</v>
      </c>
      <c r="F30" s="119">
        <f t="shared" si="1"/>
        <v>0</v>
      </c>
    </row>
    <row r="31" spans="1:6" s="53" customFormat="1" ht="21">
      <c r="A31" s="110" t="s">
        <v>80</v>
      </c>
      <c r="B31" s="111" t="s">
        <v>74</v>
      </c>
      <c r="C31" s="112" t="s">
        <v>200</v>
      </c>
      <c r="D31" s="120">
        <f>D32</f>
        <v>0</v>
      </c>
      <c r="E31" s="120">
        <f>E32</f>
        <v>0</v>
      </c>
      <c r="F31" s="119">
        <f t="shared" si="1"/>
        <v>0</v>
      </c>
    </row>
    <row r="32" spans="1:6" s="53" customFormat="1" ht="12.75">
      <c r="A32" s="110" t="s">
        <v>76</v>
      </c>
      <c r="B32" s="111" t="s">
        <v>74</v>
      </c>
      <c r="C32" s="112" t="s">
        <v>201</v>
      </c>
      <c r="D32" s="120">
        <f>D33</f>
        <v>0</v>
      </c>
      <c r="E32" s="120">
        <f>E33</f>
        <v>0</v>
      </c>
      <c r="F32" s="119">
        <f t="shared" si="1"/>
        <v>0</v>
      </c>
    </row>
    <row r="33" spans="1:6" s="53" customFormat="1" ht="12.75">
      <c r="A33" s="110" t="s">
        <v>88</v>
      </c>
      <c r="B33" s="111" t="s">
        <v>74</v>
      </c>
      <c r="C33" s="112" t="s">
        <v>202</v>
      </c>
      <c r="D33" s="120">
        <v>0</v>
      </c>
      <c r="E33" s="120">
        <v>0</v>
      </c>
      <c r="F33" s="119">
        <f t="shared" si="1"/>
        <v>0</v>
      </c>
    </row>
    <row r="34" spans="1:6" s="53" customFormat="1" ht="12.75">
      <c r="A34" s="110" t="s">
        <v>216</v>
      </c>
      <c r="B34" s="111" t="s">
        <v>74</v>
      </c>
      <c r="C34" s="112" t="s">
        <v>217</v>
      </c>
      <c r="D34" s="120">
        <f>D35+D40+D44+D47+D52</f>
        <v>307317.63</v>
      </c>
      <c r="E34" s="120">
        <f>E35+E40+E44+E47+E52</f>
        <v>306650.37</v>
      </c>
      <c r="F34" s="119">
        <f t="shared" si="1"/>
        <v>667.2600000000093</v>
      </c>
    </row>
    <row r="35" spans="1:6" s="53" customFormat="1" ht="12.75">
      <c r="A35" s="110" t="s">
        <v>75</v>
      </c>
      <c r="B35" s="111" t="s">
        <v>74</v>
      </c>
      <c r="C35" s="112" t="s">
        <v>203</v>
      </c>
      <c r="D35" s="120">
        <f>D36</f>
        <v>151463.63</v>
      </c>
      <c r="E35" s="120">
        <f>E36</f>
        <v>151134.68</v>
      </c>
      <c r="F35" s="119">
        <f t="shared" si="1"/>
        <v>328.95000000001164</v>
      </c>
    </row>
    <row r="36" spans="1:6" s="53" customFormat="1" ht="12.75">
      <c r="A36" s="110" t="s">
        <v>76</v>
      </c>
      <c r="B36" s="111" t="s">
        <v>74</v>
      </c>
      <c r="C36" s="112" t="s">
        <v>204</v>
      </c>
      <c r="D36" s="120">
        <f>D37</f>
        <v>151463.63</v>
      </c>
      <c r="E36" s="120">
        <f>E37</f>
        <v>151134.68</v>
      </c>
      <c r="F36" s="119">
        <f t="shared" si="1"/>
        <v>328.95000000001164</v>
      </c>
    </row>
    <row r="37" spans="1:6" s="53" customFormat="1" ht="21">
      <c r="A37" s="110" t="s">
        <v>77</v>
      </c>
      <c r="B37" s="111" t="s">
        <v>74</v>
      </c>
      <c r="C37" s="112" t="s">
        <v>206</v>
      </c>
      <c r="D37" s="120">
        <f>D38+D39</f>
        <v>151463.63</v>
      </c>
      <c r="E37" s="120">
        <f>E38+E39</f>
        <v>151134.68</v>
      </c>
      <c r="F37" s="119">
        <f t="shared" si="1"/>
        <v>328.95000000001164</v>
      </c>
    </row>
    <row r="38" spans="1:6" s="53" customFormat="1" ht="12.75">
      <c r="A38" s="110" t="s">
        <v>78</v>
      </c>
      <c r="B38" s="111" t="s">
        <v>74</v>
      </c>
      <c r="C38" s="112" t="s">
        <v>207</v>
      </c>
      <c r="D38" s="120">
        <v>120735.21</v>
      </c>
      <c r="E38" s="120">
        <v>120735.21</v>
      </c>
      <c r="F38" s="119">
        <f t="shared" si="1"/>
        <v>0</v>
      </c>
    </row>
    <row r="39" spans="1:6" s="53" customFormat="1" ht="12.75">
      <c r="A39" s="110" t="s">
        <v>79</v>
      </c>
      <c r="B39" s="111" t="s">
        <v>74</v>
      </c>
      <c r="C39" s="112" t="s">
        <v>208</v>
      </c>
      <c r="D39" s="120">
        <v>30728.42</v>
      </c>
      <c r="E39" s="120">
        <v>30399.47</v>
      </c>
      <c r="F39" s="119">
        <f t="shared" si="1"/>
        <v>328.9499999999971</v>
      </c>
    </row>
    <row r="40" spans="1:6" s="53" customFormat="1" ht="12.75">
      <c r="A40" s="110" t="s">
        <v>76</v>
      </c>
      <c r="B40" s="111" t="s">
        <v>74</v>
      </c>
      <c r="C40" s="112" t="s">
        <v>209</v>
      </c>
      <c r="D40" s="120">
        <f>D41</f>
        <v>2370</v>
      </c>
      <c r="E40" s="120">
        <f>E41</f>
        <v>2370</v>
      </c>
      <c r="F40" s="119">
        <f t="shared" si="1"/>
        <v>0</v>
      </c>
    </row>
    <row r="41" spans="1:6" s="53" customFormat="1" ht="12.75">
      <c r="A41" s="110" t="s">
        <v>81</v>
      </c>
      <c r="B41" s="111" t="s">
        <v>74</v>
      </c>
      <c r="C41" s="112" t="s">
        <v>210</v>
      </c>
      <c r="D41" s="120">
        <f>D42+D43</f>
        <v>2370</v>
      </c>
      <c r="E41" s="120">
        <f>E42+E43</f>
        <v>2370</v>
      </c>
      <c r="F41" s="151">
        <f>F42+F43</f>
        <v>0</v>
      </c>
    </row>
    <row r="42" spans="1:6" s="53" customFormat="1" ht="21">
      <c r="A42" s="110" t="s">
        <v>84</v>
      </c>
      <c r="B42" s="111" t="s">
        <v>74</v>
      </c>
      <c r="C42" s="112" t="s">
        <v>301</v>
      </c>
      <c r="D42" s="120">
        <v>0</v>
      </c>
      <c r="E42" s="120">
        <v>0</v>
      </c>
      <c r="F42" s="119">
        <f t="shared" si="1"/>
        <v>0</v>
      </c>
    </row>
    <row r="43" spans="1:6" s="53" customFormat="1" ht="12.75">
      <c r="A43" s="110" t="s">
        <v>85</v>
      </c>
      <c r="B43" s="111" t="s">
        <v>74</v>
      </c>
      <c r="C43" s="112" t="s">
        <v>211</v>
      </c>
      <c r="D43" s="120">
        <v>2370</v>
      </c>
      <c r="E43" s="120">
        <v>2370</v>
      </c>
      <c r="F43" s="119">
        <f t="shared" si="1"/>
        <v>0</v>
      </c>
    </row>
    <row r="44" spans="1:6" s="53" customFormat="1" ht="21">
      <c r="A44" s="110" t="s">
        <v>89</v>
      </c>
      <c r="B44" s="111" t="s">
        <v>74</v>
      </c>
      <c r="C44" s="112" t="s">
        <v>212</v>
      </c>
      <c r="D44" s="120">
        <f>D45</f>
        <v>1314</v>
      </c>
      <c r="E44" s="120">
        <f>E45</f>
        <v>981</v>
      </c>
      <c r="F44" s="119">
        <f t="shared" si="1"/>
        <v>333</v>
      </c>
    </row>
    <row r="45" spans="1:6" s="53" customFormat="1" ht="12.75">
      <c r="A45" s="110" t="s">
        <v>76</v>
      </c>
      <c r="B45" s="111" t="s">
        <v>74</v>
      </c>
      <c r="C45" s="112" t="s">
        <v>213</v>
      </c>
      <c r="D45" s="120">
        <f>D46</f>
        <v>1314</v>
      </c>
      <c r="E45" s="120">
        <f>E46</f>
        <v>981</v>
      </c>
      <c r="F45" s="119">
        <f t="shared" si="1"/>
        <v>333</v>
      </c>
    </row>
    <row r="46" spans="1:6" s="53" customFormat="1" ht="12.75">
      <c r="A46" s="110" t="s">
        <v>88</v>
      </c>
      <c r="B46" s="111" t="s">
        <v>74</v>
      </c>
      <c r="C46" s="112" t="s">
        <v>214</v>
      </c>
      <c r="D46" s="120">
        <v>1314</v>
      </c>
      <c r="E46" s="120">
        <v>981</v>
      </c>
      <c r="F46" s="119">
        <f t="shared" si="1"/>
        <v>333</v>
      </c>
    </row>
    <row r="47" spans="1:6" s="53" customFormat="1" ht="12.75">
      <c r="A47" s="110" t="s">
        <v>75</v>
      </c>
      <c r="B47" s="111" t="s">
        <v>74</v>
      </c>
      <c r="C47" s="112" t="s">
        <v>215</v>
      </c>
      <c r="D47" s="120">
        <f>D48</f>
        <v>72170</v>
      </c>
      <c r="E47" s="120">
        <f>E48</f>
        <v>72164.69</v>
      </c>
      <c r="F47" s="119">
        <f aca="true" t="shared" si="2" ref="F47:F54">D47-E47</f>
        <v>5.309999999997672</v>
      </c>
    </row>
    <row r="48" spans="1:6" s="53" customFormat="1" ht="12.75">
      <c r="A48" s="110" t="s">
        <v>76</v>
      </c>
      <c r="B48" s="111" t="s">
        <v>74</v>
      </c>
      <c r="C48" s="112" t="s">
        <v>218</v>
      </c>
      <c r="D48" s="120">
        <f>D49</f>
        <v>72170</v>
      </c>
      <c r="E48" s="120">
        <f>E49</f>
        <v>72164.69</v>
      </c>
      <c r="F48" s="119">
        <f t="shared" si="2"/>
        <v>5.309999999997672</v>
      </c>
    </row>
    <row r="49" spans="1:6" s="53" customFormat="1" ht="21">
      <c r="A49" s="110" t="s">
        <v>77</v>
      </c>
      <c r="B49" s="111" t="s">
        <v>74</v>
      </c>
      <c r="C49" s="112" t="s">
        <v>219</v>
      </c>
      <c r="D49" s="120">
        <f>D50+D51</f>
        <v>72170</v>
      </c>
      <c r="E49" s="120">
        <f>E50+E51</f>
        <v>72164.69</v>
      </c>
      <c r="F49" s="119">
        <f t="shared" si="2"/>
        <v>5.309999999997672</v>
      </c>
    </row>
    <row r="50" spans="1:6" s="53" customFormat="1" ht="12.75">
      <c r="A50" s="110" t="s">
        <v>78</v>
      </c>
      <c r="B50" s="111" t="s">
        <v>74</v>
      </c>
      <c r="C50" s="112" t="s">
        <v>220</v>
      </c>
      <c r="D50" s="120">
        <v>55530</v>
      </c>
      <c r="E50" s="120">
        <v>55525.65</v>
      </c>
      <c r="F50" s="119">
        <f t="shared" si="2"/>
        <v>4.349999999998545</v>
      </c>
    </row>
    <row r="51" spans="1:6" s="53" customFormat="1" ht="12.75">
      <c r="A51" s="110" t="s">
        <v>79</v>
      </c>
      <c r="B51" s="111" t="s">
        <v>74</v>
      </c>
      <c r="C51" s="112" t="s">
        <v>221</v>
      </c>
      <c r="D51" s="120">
        <v>16640</v>
      </c>
      <c r="E51" s="120">
        <v>16639.04</v>
      </c>
      <c r="F51" s="119">
        <f t="shared" si="2"/>
        <v>0.9599999999991269</v>
      </c>
    </row>
    <row r="52" spans="1:6" s="53" customFormat="1" ht="12.75">
      <c r="A52" s="110" t="s">
        <v>76</v>
      </c>
      <c r="B52" s="111" t="s">
        <v>74</v>
      </c>
      <c r="C52" s="112" t="s">
        <v>333</v>
      </c>
      <c r="D52" s="120">
        <f>D53</f>
        <v>80000</v>
      </c>
      <c r="E52" s="120">
        <f>E53</f>
        <v>80000</v>
      </c>
      <c r="F52" s="119">
        <f t="shared" si="2"/>
        <v>0</v>
      </c>
    </row>
    <row r="53" spans="1:6" s="53" customFormat="1" ht="12.75">
      <c r="A53" s="110" t="s">
        <v>81</v>
      </c>
      <c r="B53" s="111" t="s">
        <v>74</v>
      </c>
      <c r="C53" s="112" t="s">
        <v>334</v>
      </c>
      <c r="D53" s="120">
        <f>D54</f>
        <v>80000</v>
      </c>
      <c r="E53" s="120">
        <f>E54</f>
        <v>80000</v>
      </c>
      <c r="F53" s="119">
        <f t="shared" si="2"/>
        <v>0</v>
      </c>
    </row>
    <row r="54" spans="1:6" s="53" customFormat="1" ht="12.75">
      <c r="A54" s="110" t="s">
        <v>85</v>
      </c>
      <c r="B54" s="111" t="s">
        <v>74</v>
      </c>
      <c r="C54" s="112" t="s">
        <v>335</v>
      </c>
      <c r="D54" s="120">
        <v>80000</v>
      </c>
      <c r="E54" s="120">
        <v>80000</v>
      </c>
      <c r="F54" s="119">
        <f t="shared" si="2"/>
        <v>0</v>
      </c>
    </row>
    <row r="55" spans="1:6" s="53" customFormat="1" ht="12.75">
      <c r="A55" s="110" t="s">
        <v>156</v>
      </c>
      <c r="B55" s="111" t="s">
        <v>74</v>
      </c>
      <c r="C55" s="112" t="s">
        <v>222</v>
      </c>
      <c r="D55" s="120">
        <f>D56</f>
        <v>55300</v>
      </c>
      <c r="E55" s="120">
        <f>E56</f>
        <v>55300</v>
      </c>
      <c r="F55" s="119">
        <f t="shared" si="1"/>
        <v>0</v>
      </c>
    </row>
    <row r="56" spans="1:6" s="53" customFormat="1" ht="12.75">
      <c r="A56" s="110" t="s">
        <v>76</v>
      </c>
      <c r="B56" s="111" t="s">
        <v>74</v>
      </c>
      <c r="C56" s="112" t="s">
        <v>223</v>
      </c>
      <c r="D56" s="120">
        <f>D57+D60</f>
        <v>55300</v>
      </c>
      <c r="E56" s="120">
        <f>E57+E60</f>
        <v>55300</v>
      </c>
      <c r="F56" s="119">
        <f t="shared" si="1"/>
        <v>0</v>
      </c>
    </row>
    <row r="57" spans="1:6" s="53" customFormat="1" ht="25.5" customHeight="1">
      <c r="A57" s="110" t="s">
        <v>77</v>
      </c>
      <c r="B57" s="111" t="s">
        <v>74</v>
      </c>
      <c r="C57" s="112" t="s">
        <v>224</v>
      </c>
      <c r="D57" s="120">
        <f>D58+D59</f>
        <v>53930</v>
      </c>
      <c r="E57" s="120">
        <f>E58+E59</f>
        <v>53930</v>
      </c>
      <c r="F57" s="119">
        <f t="shared" si="1"/>
        <v>0</v>
      </c>
    </row>
    <row r="58" spans="1:6" s="53" customFormat="1" ht="12.75">
      <c r="A58" s="110" t="s">
        <v>78</v>
      </c>
      <c r="B58" s="111" t="s">
        <v>74</v>
      </c>
      <c r="C58" s="112" t="s">
        <v>225</v>
      </c>
      <c r="D58" s="120">
        <v>41635.33</v>
      </c>
      <c r="E58" s="120">
        <v>41635.33</v>
      </c>
      <c r="F58" s="119">
        <f t="shared" si="1"/>
        <v>0</v>
      </c>
    </row>
    <row r="59" spans="1:6" s="53" customFormat="1" ht="12.75">
      <c r="A59" s="110" t="s">
        <v>79</v>
      </c>
      <c r="B59" s="111" t="s">
        <v>74</v>
      </c>
      <c r="C59" s="112" t="s">
        <v>226</v>
      </c>
      <c r="D59" s="120">
        <v>12294.67</v>
      </c>
      <c r="E59" s="120">
        <v>12294.67</v>
      </c>
      <c r="F59" s="119">
        <f t="shared" si="1"/>
        <v>0</v>
      </c>
    </row>
    <row r="60" spans="1:6" s="53" customFormat="1" ht="12.75">
      <c r="A60" s="110" t="s">
        <v>81</v>
      </c>
      <c r="B60" s="111" t="s">
        <v>74</v>
      </c>
      <c r="C60" s="112" t="s">
        <v>227</v>
      </c>
      <c r="D60" s="120">
        <f>D61+D63+D62</f>
        <v>1370</v>
      </c>
      <c r="E60" s="120">
        <f>E61+E63+E62</f>
        <v>1370</v>
      </c>
      <c r="F60" s="119">
        <f t="shared" si="1"/>
        <v>0</v>
      </c>
    </row>
    <row r="61" spans="1:6" s="53" customFormat="1" ht="21">
      <c r="A61" s="110" t="s">
        <v>84</v>
      </c>
      <c r="B61" s="111" t="s">
        <v>74</v>
      </c>
      <c r="C61" s="112" t="s">
        <v>228</v>
      </c>
      <c r="D61" s="120">
        <v>470</v>
      </c>
      <c r="E61" s="120">
        <v>470</v>
      </c>
      <c r="F61" s="119">
        <f t="shared" si="1"/>
        <v>0</v>
      </c>
    </row>
    <row r="62" spans="1:6" s="53" customFormat="1" ht="12.75">
      <c r="A62" s="110" t="s">
        <v>90</v>
      </c>
      <c r="B62" s="111" t="s">
        <v>74</v>
      </c>
      <c r="C62" s="112" t="s">
        <v>302</v>
      </c>
      <c r="D62" s="120">
        <v>0</v>
      </c>
      <c r="E62" s="120">
        <v>0</v>
      </c>
      <c r="F62" s="119">
        <f t="shared" si="1"/>
        <v>0</v>
      </c>
    </row>
    <row r="63" spans="1:6" s="53" customFormat="1" ht="21">
      <c r="A63" s="110" t="s">
        <v>87</v>
      </c>
      <c r="B63" s="111" t="s">
        <v>74</v>
      </c>
      <c r="C63" s="112" t="s">
        <v>229</v>
      </c>
      <c r="D63" s="120">
        <v>900</v>
      </c>
      <c r="E63" s="120">
        <v>900</v>
      </c>
      <c r="F63" s="119">
        <f t="shared" si="1"/>
        <v>0</v>
      </c>
    </row>
    <row r="64" spans="1:6" s="53" customFormat="1" ht="21">
      <c r="A64" s="110" t="s">
        <v>80</v>
      </c>
      <c r="B64" s="111" t="s">
        <v>74</v>
      </c>
      <c r="C64" s="112" t="s">
        <v>230</v>
      </c>
      <c r="D64" s="120">
        <f aca="true" t="shared" si="3" ref="D64:E66">D65</f>
        <v>19800</v>
      </c>
      <c r="E64" s="120">
        <f t="shared" si="3"/>
        <v>0</v>
      </c>
      <c r="F64" s="119">
        <f t="shared" si="1"/>
        <v>19800</v>
      </c>
    </row>
    <row r="65" spans="1:6" s="53" customFormat="1" ht="12.75">
      <c r="A65" s="110" t="s">
        <v>76</v>
      </c>
      <c r="B65" s="111" t="s">
        <v>74</v>
      </c>
      <c r="C65" s="112" t="s">
        <v>231</v>
      </c>
      <c r="D65" s="120">
        <f t="shared" si="3"/>
        <v>19800</v>
      </c>
      <c r="E65" s="120">
        <f t="shared" si="3"/>
        <v>0</v>
      </c>
      <c r="F65" s="119">
        <f t="shared" si="1"/>
        <v>19800</v>
      </c>
    </row>
    <row r="66" spans="1:6" s="53" customFormat="1" ht="12.75">
      <c r="A66" s="110" t="s">
        <v>81</v>
      </c>
      <c r="B66" s="111" t="s">
        <v>74</v>
      </c>
      <c r="C66" s="112" t="s">
        <v>232</v>
      </c>
      <c r="D66" s="120">
        <f t="shared" si="3"/>
        <v>19800</v>
      </c>
      <c r="E66" s="120">
        <f t="shared" si="3"/>
        <v>0</v>
      </c>
      <c r="F66" s="119">
        <f t="shared" si="1"/>
        <v>19800</v>
      </c>
    </row>
    <row r="67" spans="1:6" s="53" customFormat="1" ht="21">
      <c r="A67" s="110" t="s">
        <v>84</v>
      </c>
      <c r="B67" s="111" t="s">
        <v>74</v>
      </c>
      <c r="C67" s="112" t="s">
        <v>233</v>
      </c>
      <c r="D67" s="120">
        <v>19800</v>
      </c>
      <c r="E67" s="120">
        <v>0</v>
      </c>
      <c r="F67" s="119">
        <f t="shared" si="1"/>
        <v>19800</v>
      </c>
    </row>
    <row r="68" spans="1:6" s="53" customFormat="1" ht="12.75">
      <c r="A68" s="110" t="s">
        <v>321</v>
      </c>
      <c r="B68" s="111" t="s">
        <v>74</v>
      </c>
      <c r="C68" s="112" t="s">
        <v>322</v>
      </c>
      <c r="D68" s="120">
        <f aca="true" t="shared" si="4" ref="D68:E71">D69</f>
        <v>7803.89</v>
      </c>
      <c r="E68" s="120">
        <f t="shared" si="4"/>
        <v>0</v>
      </c>
      <c r="F68" s="119">
        <f t="shared" si="1"/>
        <v>7803.89</v>
      </c>
    </row>
    <row r="69" spans="1:6" s="53" customFormat="1" ht="21">
      <c r="A69" s="110" t="s">
        <v>80</v>
      </c>
      <c r="B69" s="111" t="s">
        <v>74</v>
      </c>
      <c r="C69" s="112" t="s">
        <v>323</v>
      </c>
      <c r="D69" s="120">
        <f t="shared" si="4"/>
        <v>7803.89</v>
      </c>
      <c r="E69" s="120">
        <f t="shared" si="4"/>
        <v>0</v>
      </c>
      <c r="F69" s="119">
        <f t="shared" si="1"/>
        <v>7803.89</v>
      </c>
    </row>
    <row r="70" spans="1:6" s="53" customFormat="1" ht="12.75">
      <c r="A70" s="110" t="s">
        <v>76</v>
      </c>
      <c r="B70" s="111" t="s">
        <v>74</v>
      </c>
      <c r="C70" s="112" t="s">
        <v>324</v>
      </c>
      <c r="D70" s="120">
        <f t="shared" si="4"/>
        <v>7803.89</v>
      </c>
      <c r="E70" s="120">
        <f t="shared" si="4"/>
        <v>0</v>
      </c>
      <c r="F70" s="119">
        <f t="shared" si="1"/>
        <v>7803.89</v>
      </c>
    </row>
    <row r="71" spans="1:6" s="53" customFormat="1" ht="12.75">
      <c r="A71" s="110" t="s">
        <v>81</v>
      </c>
      <c r="B71" s="111" t="s">
        <v>74</v>
      </c>
      <c r="C71" s="112" t="s">
        <v>325</v>
      </c>
      <c r="D71" s="120">
        <f t="shared" si="4"/>
        <v>7803.89</v>
      </c>
      <c r="E71" s="120">
        <f t="shared" si="4"/>
        <v>0</v>
      </c>
      <c r="F71" s="119">
        <f t="shared" si="1"/>
        <v>7803.89</v>
      </c>
    </row>
    <row r="72" spans="1:6" s="53" customFormat="1" ht="21">
      <c r="A72" s="110" t="s">
        <v>84</v>
      </c>
      <c r="B72" s="111" t="s">
        <v>74</v>
      </c>
      <c r="C72" s="112" t="s">
        <v>326</v>
      </c>
      <c r="D72" s="120">
        <v>7803.89</v>
      </c>
      <c r="E72" s="120">
        <v>0</v>
      </c>
      <c r="F72" s="119">
        <f t="shared" si="1"/>
        <v>7803.89</v>
      </c>
    </row>
    <row r="73" spans="1:6" s="53" customFormat="1" ht="12.75">
      <c r="A73" s="110" t="s">
        <v>234</v>
      </c>
      <c r="B73" s="111" t="s">
        <v>74</v>
      </c>
      <c r="C73" s="112" t="s">
        <v>235</v>
      </c>
      <c r="D73" s="120">
        <f>D74+D78+D83+D91</f>
        <v>78700</v>
      </c>
      <c r="E73" s="120">
        <f>E74+E78+E83+E91</f>
        <v>78163.31</v>
      </c>
      <c r="F73" s="119">
        <f t="shared" si="1"/>
        <v>536.6900000000023</v>
      </c>
    </row>
    <row r="74" spans="1:6" s="53" customFormat="1" ht="41.25" hidden="1">
      <c r="A74" s="110" t="s">
        <v>165</v>
      </c>
      <c r="B74" s="111" t="s">
        <v>74</v>
      </c>
      <c r="C74" s="112" t="s">
        <v>169</v>
      </c>
      <c r="D74" s="120">
        <f>D75</f>
        <v>0</v>
      </c>
      <c r="E74" s="120">
        <f>E75</f>
        <v>0</v>
      </c>
      <c r="F74" s="119">
        <f t="shared" si="1"/>
        <v>0</v>
      </c>
    </row>
    <row r="75" spans="1:6" s="53" customFormat="1" ht="30.75" hidden="1">
      <c r="A75" s="110" t="s">
        <v>166</v>
      </c>
      <c r="B75" s="111" t="s">
        <v>74</v>
      </c>
      <c r="C75" s="112" t="s">
        <v>170</v>
      </c>
      <c r="D75" s="120">
        <f>D76+D77</f>
        <v>0</v>
      </c>
      <c r="E75" s="120">
        <f>E76+E77</f>
        <v>0</v>
      </c>
      <c r="F75" s="119">
        <f t="shared" si="1"/>
        <v>0</v>
      </c>
    </row>
    <row r="76" spans="1:6" s="53" customFormat="1" ht="12.75" hidden="1">
      <c r="A76" s="110" t="s">
        <v>167</v>
      </c>
      <c r="B76" s="111" t="s">
        <v>74</v>
      </c>
      <c r="C76" s="112" t="s">
        <v>171</v>
      </c>
      <c r="D76" s="120">
        <v>0</v>
      </c>
      <c r="E76" s="120">
        <v>0</v>
      </c>
      <c r="F76" s="119">
        <f t="shared" si="1"/>
        <v>0</v>
      </c>
    </row>
    <row r="77" spans="1:6" s="53" customFormat="1" ht="21" hidden="1">
      <c r="A77" s="110" t="s">
        <v>168</v>
      </c>
      <c r="B77" s="111"/>
      <c r="C77" s="112" t="s">
        <v>173</v>
      </c>
      <c r="D77" s="120">
        <v>0</v>
      </c>
      <c r="E77" s="120">
        <v>0</v>
      </c>
      <c r="F77" s="119">
        <f t="shared" si="1"/>
        <v>0</v>
      </c>
    </row>
    <row r="78" spans="1:6" s="53" customFormat="1" ht="21">
      <c r="A78" s="110" t="s">
        <v>80</v>
      </c>
      <c r="B78" s="111" t="s">
        <v>74</v>
      </c>
      <c r="C78" s="112" t="s">
        <v>237</v>
      </c>
      <c r="D78" s="120">
        <f aca="true" t="shared" si="5" ref="D78:E80">D79</f>
        <v>5500</v>
      </c>
      <c r="E78" s="120">
        <f t="shared" si="5"/>
        <v>4963.31</v>
      </c>
      <c r="F78" s="119">
        <f t="shared" si="1"/>
        <v>536.6899999999996</v>
      </c>
    </row>
    <row r="79" spans="1:6" s="53" customFormat="1" ht="12.75">
      <c r="A79" s="110" t="s">
        <v>76</v>
      </c>
      <c r="B79" s="111" t="s">
        <v>74</v>
      </c>
      <c r="C79" s="112" t="s">
        <v>238</v>
      </c>
      <c r="D79" s="120">
        <f t="shared" si="5"/>
        <v>5500</v>
      </c>
      <c r="E79" s="120">
        <f t="shared" si="5"/>
        <v>4963.31</v>
      </c>
      <c r="F79" s="119">
        <f t="shared" si="1"/>
        <v>536.6899999999996</v>
      </c>
    </row>
    <row r="80" spans="1:6" s="53" customFormat="1" ht="12.75">
      <c r="A80" s="110" t="s">
        <v>81</v>
      </c>
      <c r="B80" s="111" t="s">
        <v>74</v>
      </c>
      <c r="C80" s="112" t="s">
        <v>239</v>
      </c>
      <c r="D80" s="120">
        <f>D81+D82</f>
        <v>5500</v>
      </c>
      <c r="E80" s="120">
        <f t="shared" si="5"/>
        <v>4963.31</v>
      </c>
      <c r="F80" s="119">
        <f t="shared" si="1"/>
        <v>536.6899999999996</v>
      </c>
    </row>
    <row r="81" spans="1:6" s="53" customFormat="1" ht="12.75">
      <c r="A81" s="110" t="s">
        <v>83</v>
      </c>
      <c r="B81" s="111" t="s">
        <v>74</v>
      </c>
      <c r="C81" s="112" t="s">
        <v>240</v>
      </c>
      <c r="D81" s="120">
        <v>5500</v>
      </c>
      <c r="E81" s="120">
        <v>4963.31</v>
      </c>
      <c r="F81" s="119">
        <f t="shared" si="1"/>
        <v>536.6899999999996</v>
      </c>
    </row>
    <row r="82" spans="1:6" s="53" customFormat="1" ht="21">
      <c r="A82" s="110" t="s">
        <v>84</v>
      </c>
      <c r="B82" s="111" t="s">
        <v>74</v>
      </c>
      <c r="C82" s="112" t="s">
        <v>316</v>
      </c>
      <c r="D82" s="120">
        <v>0</v>
      </c>
      <c r="E82" s="120">
        <v>0</v>
      </c>
      <c r="F82" s="119">
        <f t="shared" si="1"/>
        <v>0</v>
      </c>
    </row>
    <row r="83" spans="1:6" s="53" customFormat="1" ht="21">
      <c r="A83" s="110" t="s">
        <v>80</v>
      </c>
      <c r="B83" s="111" t="s">
        <v>74</v>
      </c>
      <c r="C83" s="112" t="s">
        <v>241</v>
      </c>
      <c r="D83" s="120">
        <f>D84+D88</f>
        <v>30000</v>
      </c>
      <c r="E83" s="120">
        <f>E84+E88</f>
        <v>30000</v>
      </c>
      <c r="F83" s="119">
        <f t="shared" si="1"/>
        <v>0</v>
      </c>
    </row>
    <row r="84" spans="1:6" s="53" customFormat="1" ht="12.75">
      <c r="A84" s="110" t="s">
        <v>76</v>
      </c>
      <c r="B84" s="111" t="s">
        <v>74</v>
      </c>
      <c r="C84" s="112" t="s">
        <v>242</v>
      </c>
      <c r="D84" s="120">
        <f>D85</f>
        <v>30000</v>
      </c>
      <c r="E84" s="120">
        <f>E85</f>
        <v>30000</v>
      </c>
      <c r="F84" s="119">
        <f t="shared" si="1"/>
        <v>0</v>
      </c>
    </row>
    <row r="85" spans="1:6" s="53" customFormat="1" ht="12.75">
      <c r="A85" s="110" t="s">
        <v>81</v>
      </c>
      <c r="B85" s="111" t="s">
        <v>74</v>
      </c>
      <c r="C85" s="112" t="s">
        <v>243</v>
      </c>
      <c r="D85" s="120">
        <f>D86+D87</f>
        <v>30000</v>
      </c>
      <c r="E85" s="120">
        <f>E86+E87</f>
        <v>30000</v>
      </c>
      <c r="F85" s="119">
        <f t="shared" si="1"/>
        <v>0</v>
      </c>
    </row>
    <row r="86" spans="1:6" s="53" customFormat="1" ht="21">
      <c r="A86" s="110" t="s">
        <v>84</v>
      </c>
      <c r="B86" s="111" t="s">
        <v>74</v>
      </c>
      <c r="C86" s="112" t="s">
        <v>244</v>
      </c>
      <c r="D86" s="120">
        <v>30000</v>
      </c>
      <c r="E86" s="120">
        <v>30000</v>
      </c>
      <c r="F86" s="119">
        <f t="shared" si="1"/>
        <v>0</v>
      </c>
    </row>
    <row r="87" spans="1:6" s="53" customFormat="1" ht="12.75" hidden="1">
      <c r="A87" s="110" t="s">
        <v>85</v>
      </c>
      <c r="B87" s="111" t="s">
        <v>74</v>
      </c>
      <c r="C87" s="112" t="s">
        <v>245</v>
      </c>
      <c r="D87" s="120">
        <v>0</v>
      </c>
      <c r="E87" s="120">
        <v>0</v>
      </c>
      <c r="F87" s="119">
        <f t="shared" si="1"/>
        <v>0</v>
      </c>
    </row>
    <row r="88" spans="1:6" s="53" customFormat="1" ht="12.75" hidden="1">
      <c r="A88" s="110" t="s">
        <v>86</v>
      </c>
      <c r="B88" s="111" t="s">
        <v>74</v>
      </c>
      <c r="C88" s="112" t="s">
        <v>246</v>
      </c>
      <c r="D88" s="120">
        <f>D89+D90</f>
        <v>0</v>
      </c>
      <c r="E88" s="120">
        <f>E89+E90</f>
        <v>0</v>
      </c>
      <c r="F88" s="119">
        <f t="shared" si="1"/>
        <v>0</v>
      </c>
    </row>
    <row r="89" spans="1:6" s="53" customFormat="1" ht="12.75" hidden="1">
      <c r="A89" s="110" t="s">
        <v>90</v>
      </c>
      <c r="B89" s="111" t="s">
        <v>74</v>
      </c>
      <c r="C89" s="112" t="s">
        <v>247</v>
      </c>
      <c r="D89" s="120">
        <v>0</v>
      </c>
      <c r="E89" s="120">
        <v>0</v>
      </c>
      <c r="F89" s="119">
        <f t="shared" si="1"/>
        <v>0</v>
      </c>
    </row>
    <row r="90" spans="1:6" s="53" customFormat="1" ht="21" hidden="1">
      <c r="A90" s="110" t="s">
        <v>87</v>
      </c>
      <c r="B90" s="111" t="s">
        <v>74</v>
      </c>
      <c r="C90" s="112" t="s">
        <v>248</v>
      </c>
      <c r="D90" s="120">
        <v>0</v>
      </c>
      <c r="E90" s="120">
        <v>0</v>
      </c>
      <c r="F90" s="119">
        <f t="shared" si="1"/>
        <v>0</v>
      </c>
    </row>
    <row r="91" spans="1:6" s="53" customFormat="1" ht="21">
      <c r="A91" s="110" t="s">
        <v>80</v>
      </c>
      <c r="B91" s="111" t="s">
        <v>74</v>
      </c>
      <c r="C91" s="112" t="s">
        <v>170</v>
      </c>
      <c r="D91" s="120">
        <f>D92+D96</f>
        <v>43200</v>
      </c>
      <c r="E91" s="120">
        <f>E92+E96</f>
        <v>43200</v>
      </c>
      <c r="F91" s="119">
        <f t="shared" si="1"/>
        <v>0</v>
      </c>
    </row>
    <row r="92" spans="1:6" s="53" customFormat="1" ht="12.75">
      <c r="A92" s="110" t="s">
        <v>76</v>
      </c>
      <c r="B92" s="111" t="s">
        <v>74</v>
      </c>
      <c r="C92" s="112" t="s">
        <v>327</v>
      </c>
      <c r="D92" s="120">
        <f>D93</f>
        <v>43200</v>
      </c>
      <c r="E92" s="120">
        <f>E93</f>
        <v>43200</v>
      </c>
      <c r="F92" s="119">
        <f t="shared" si="1"/>
        <v>0</v>
      </c>
    </row>
    <row r="93" spans="1:6" s="53" customFormat="1" ht="12.75">
      <c r="A93" s="110" t="s">
        <v>81</v>
      </c>
      <c r="B93" s="111" t="s">
        <v>74</v>
      </c>
      <c r="C93" s="112" t="s">
        <v>328</v>
      </c>
      <c r="D93" s="120">
        <f>D94+D95</f>
        <v>43200</v>
      </c>
      <c r="E93" s="120">
        <f>E94+E95</f>
        <v>43200</v>
      </c>
      <c r="F93" s="119">
        <f t="shared" si="1"/>
        <v>0</v>
      </c>
    </row>
    <row r="94" spans="1:6" s="53" customFormat="1" ht="21">
      <c r="A94" s="110" t="s">
        <v>84</v>
      </c>
      <c r="B94" s="111" t="s">
        <v>74</v>
      </c>
      <c r="C94" s="112" t="s">
        <v>171</v>
      </c>
      <c r="D94" s="120">
        <v>31200</v>
      </c>
      <c r="E94" s="120">
        <v>31200</v>
      </c>
      <c r="F94" s="119">
        <f t="shared" si="1"/>
        <v>0</v>
      </c>
    </row>
    <row r="95" spans="1:6" s="53" customFormat="1" ht="12.75">
      <c r="A95" s="110" t="s">
        <v>85</v>
      </c>
      <c r="B95" s="111" t="s">
        <v>74</v>
      </c>
      <c r="C95" s="112" t="s">
        <v>329</v>
      </c>
      <c r="D95" s="120">
        <v>12000</v>
      </c>
      <c r="E95" s="120">
        <v>12000</v>
      </c>
      <c r="F95" s="119">
        <f t="shared" si="1"/>
        <v>0</v>
      </c>
    </row>
    <row r="96" spans="1:6" s="53" customFormat="1" ht="12.75">
      <c r="A96" s="110" t="s">
        <v>86</v>
      </c>
      <c r="B96" s="111" t="s">
        <v>74</v>
      </c>
      <c r="C96" s="112" t="s">
        <v>330</v>
      </c>
      <c r="D96" s="120">
        <f>D97</f>
        <v>0</v>
      </c>
      <c r="E96" s="120">
        <f>E97</f>
        <v>0</v>
      </c>
      <c r="F96" s="119">
        <f t="shared" si="1"/>
        <v>0</v>
      </c>
    </row>
    <row r="97" spans="1:6" s="53" customFormat="1" ht="12.75">
      <c r="A97" s="110" t="s">
        <v>90</v>
      </c>
      <c r="B97" s="111" t="s">
        <v>74</v>
      </c>
      <c r="C97" s="112" t="s">
        <v>173</v>
      </c>
      <c r="D97" s="120">
        <v>0</v>
      </c>
      <c r="E97" s="120">
        <v>0</v>
      </c>
      <c r="F97" s="119">
        <f t="shared" si="1"/>
        <v>0</v>
      </c>
    </row>
    <row r="98" spans="1:6" s="53" customFormat="1" ht="12.75">
      <c r="A98" s="110" t="s">
        <v>236</v>
      </c>
      <c r="B98" s="111" t="s">
        <v>74</v>
      </c>
      <c r="C98" s="112" t="s">
        <v>249</v>
      </c>
      <c r="D98" s="120">
        <f>D99+D113</f>
        <v>1153081.48</v>
      </c>
      <c r="E98" s="120">
        <f>E99+E113</f>
        <v>1133062.48</v>
      </c>
      <c r="F98" s="119">
        <f t="shared" si="1"/>
        <v>20019</v>
      </c>
    </row>
    <row r="99" spans="1:6" s="53" customFormat="1" ht="12.75">
      <c r="A99" s="110" t="s">
        <v>76</v>
      </c>
      <c r="B99" s="111" t="s">
        <v>74</v>
      </c>
      <c r="C99" s="112" t="s">
        <v>250</v>
      </c>
      <c r="D99" s="120">
        <f>D100+D103+D108+D111</f>
        <v>1145751</v>
      </c>
      <c r="E99" s="120">
        <f>E100+E103+E108+E111</f>
        <v>1125732</v>
      </c>
      <c r="F99" s="119">
        <f t="shared" si="1"/>
        <v>20019</v>
      </c>
    </row>
    <row r="100" spans="1:6" s="53" customFormat="1" ht="21">
      <c r="A100" s="110" t="s">
        <v>77</v>
      </c>
      <c r="B100" s="111" t="s">
        <v>74</v>
      </c>
      <c r="C100" s="112" t="s">
        <v>251</v>
      </c>
      <c r="D100" s="120">
        <f>D101+D102</f>
        <v>353000</v>
      </c>
      <c r="E100" s="120">
        <f>E101+E102</f>
        <v>352663.07</v>
      </c>
      <c r="F100" s="119">
        <f t="shared" si="1"/>
        <v>336.929999999993</v>
      </c>
    </row>
    <row r="101" spans="1:6" s="53" customFormat="1" ht="12.75">
      <c r="A101" s="110" t="s">
        <v>78</v>
      </c>
      <c r="B101" s="111" t="s">
        <v>74</v>
      </c>
      <c r="C101" s="112" t="s">
        <v>252</v>
      </c>
      <c r="D101" s="120">
        <v>274431.01</v>
      </c>
      <c r="E101" s="120">
        <v>274431.01</v>
      </c>
      <c r="F101" s="119">
        <f t="shared" si="1"/>
        <v>0</v>
      </c>
    </row>
    <row r="102" spans="1:6" s="53" customFormat="1" ht="12.75">
      <c r="A102" s="110" t="s">
        <v>79</v>
      </c>
      <c r="B102" s="111" t="s">
        <v>74</v>
      </c>
      <c r="C102" s="112" t="s">
        <v>253</v>
      </c>
      <c r="D102" s="120">
        <v>78568.99</v>
      </c>
      <c r="E102" s="120">
        <v>78232.06</v>
      </c>
      <c r="F102" s="119">
        <f t="shared" si="1"/>
        <v>336.93000000000757</v>
      </c>
    </row>
    <row r="103" spans="1:6" s="53" customFormat="1" ht="12.75">
      <c r="A103" s="110" t="s">
        <v>76</v>
      </c>
      <c r="B103" s="111" t="s">
        <v>74</v>
      </c>
      <c r="C103" s="112" t="s">
        <v>254</v>
      </c>
      <c r="D103" s="120">
        <f>D104+D105+D106+D107</f>
        <v>726490</v>
      </c>
      <c r="E103" s="120">
        <f>E104+E105+E106+E107</f>
        <v>706807.9299999999</v>
      </c>
      <c r="F103" s="119">
        <f t="shared" si="1"/>
        <v>19682.070000000065</v>
      </c>
    </row>
    <row r="104" spans="1:6" s="53" customFormat="1" ht="12.75">
      <c r="A104" s="110" t="s">
        <v>82</v>
      </c>
      <c r="B104" s="111" t="s">
        <v>74</v>
      </c>
      <c r="C104" s="112" t="s">
        <v>255</v>
      </c>
      <c r="D104" s="120">
        <v>4920</v>
      </c>
      <c r="E104" s="120">
        <v>4039.36</v>
      </c>
      <c r="F104" s="119">
        <f t="shared" si="1"/>
        <v>880.6399999999999</v>
      </c>
    </row>
    <row r="105" spans="1:9" s="53" customFormat="1" ht="12.75">
      <c r="A105" s="110" t="s">
        <v>83</v>
      </c>
      <c r="B105" s="111" t="s">
        <v>74</v>
      </c>
      <c r="C105" s="112" t="s">
        <v>256</v>
      </c>
      <c r="D105" s="120">
        <v>714570</v>
      </c>
      <c r="E105" s="120">
        <v>699268.57</v>
      </c>
      <c r="F105" s="119">
        <f t="shared" si="1"/>
        <v>15301.430000000051</v>
      </c>
      <c r="I105" s="137"/>
    </row>
    <row r="106" spans="1:9" s="53" customFormat="1" ht="21">
      <c r="A106" s="110" t="s">
        <v>84</v>
      </c>
      <c r="B106" s="111"/>
      <c r="C106" s="112" t="s">
        <v>257</v>
      </c>
      <c r="D106" s="120">
        <v>0</v>
      </c>
      <c r="E106" s="120">
        <v>0</v>
      </c>
      <c r="F106" s="119">
        <f t="shared" si="1"/>
        <v>0</v>
      </c>
      <c r="I106" s="137"/>
    </row>
    <row r="107" spans="1:9" s="53" customFormat="1" ht="12.75">
      <c r="A107" s="110" t="s">
        <v>85</v>
      </c>
      <c r="B107" s="111" t="s">
        <v>74</v>
      </c>
      <c r="C107" s="112" t="s">
        <v>258</v>
      </c>
      <c r="D107" s="120">
        <v>7000</v>
      </c>
      <c r="E107" s="120">
        <v>3500</v>
      </c>
      <c r="F107" s="119">
        <f t="shared" si="1"/>
        <v>3500</v>
      </c>
      <c r="I107" s="137"/>
    </row>
    <row r="108" spans="1:9" s="53" customFormat="1" ht="12.75">
      <c r="A108" s="110" t="s">
        <v>86</v>
      </c>
      <c r="B108" s="111" t="s">
        <v>74</v>
      </c>
      <c r="C108" s="112" t="s">
        <v>259</v>
      </c>
      <c r="D108" s="120">
        <f>D109+D110</f>
        <v>16696</v>
      </c>
      <c r="E108" s="120">
        <f>E109+E110</f>
        <v>16696</v>
      </c>
      <c r="F108" s="119">
        <f t="shared" si="1"/>
        <v>0</v>
      </c>
      <c r="I108" s="137"/>
    </row>
    <row r="109" spans="1:6" s="53" customFormat="1" ht="12.75">
      <c r="A109" s="110" t="s">
        <v>90</v>
      </c>
      <c r="B109" s="111" t="s">
        <v>74</v>
      </c>
      <c r="C109" s="112" t="s">
        <v>260</v>
      </c>
      <c r="D109" s="120">
        <v>6696</v>
      </c>
      <c r="E109" s="120">
        <v>6696</v>
      </c>
      <c r="F109" s="119">
        <f t="shared" si="1"/>
        <v>0</v>
      </c>
    </row>
    <row r="110" spans="1:6" s="53" customFormat="1" ht="21">
      <c r="A110" s="110" t="s">
        <v>87</v>
      </c>
      <c r="B110" s="111" t="s">
        <v>74</v>
      </c>
      <c r="C110" s="112" t="s">
        <v>261</v>
      </c>
      <c r="D110" s="120">
        <v>10000</v>
      </c>
      <c r="E110" s="120">
        <v>10000</v>
      </c>
      <c r="F110" s="119">
        <f t="shared" si="1"/>
        <v>0</v>
      </c>
    </row>
    <row r="111" spans="1:6" s="53" customFormat="1" ht="21">
      <c r="A111" s="110" t="s">
        <v>157</v>
      </c>
      <c r="B111" s="111" t="s">
        <v>74</v>
      </c>
      <c r="C111" s="112" t="s">
        <v>262</v>
      </c>
      <c r="D111" s="120">
        <f>D112</f>
        <v>49565</v>
      </c>
      <c r="E111" s="120">
        <f>E112</f>
        <v>49565</v>
      </c>
      <c r="F111" s="119">
        <f t="shared" si="1"/>
        <v>0</v>
      </c>
    </row>
    <row r="112" spans="1:6" s="53" customFormat="1" ht="12.75">
      <c r="A112" s="110" t="s">
        <v>158</v>
      </c>
      <c r="B112" s="111" t="s">
        <v>74</v>
      </c>
      <c r="C112" s="112" t="s">
        <v>263</v>
      </c>
      <c r="D112" s="120">
        <v>49565</v>
      </c>
      <c r="E112" s="120">
        <v>49565</v>
      </c>
      <c r="F112" s="119">
        <f t="shared" si="1"/>
        <v>0</v>
      </c>
    </row>
    <row r="113" spans="1:6" s="53" customFormat="1" ht="21">
      <c r="A113" s="110" t="s">
        <v>164</v>
      </c>
      <c r="B113" s="111" t="s">
        <v>74</v>
      </c>
      <c r="C113" s="112" t="s">
        <v>264</v>
      </c>
      <c r="D113" s="120">
        <f>D114</f>
        <v>7330.48</v>
      </c>
      <c r="E113" s="120">
        <f>E114</f>
        <v>7330.48</v>
      </c>
      <c r="F113" s="119">
        <f t="shared" si="1"/>
        <v>0</v>
      </c>
    </row>
    <row r="114" spans="1:6" s="53" customFormat="1" ht="12.75">
      <c r="A114" s="110"/>
      <c r="B114" s="111" t="s">
        <v>74</v>
      </c>
      <c r="C114" s="112" t="s">
        <v>265</v>
      </c>
      <c r="D114" s="120">
        <f>D115</f>
        <v>7330.48</v>
      </c>
      <c r="E114" s="120">
        <f>E115</f>
        <v>7330.48</v>
      </c>
      <c r="F114" s="119">
        <f t="shared" si="1"/>
        <v>0</v>
      </c>
    </row>
    <row r="115" spans="1:6" s="53" customFormat="1" ht="12.75">
      <c r="A115" s="110" t="s">
        <v>85</v>
      </c>
      <c r="B115" s="111" t="s">
        <v>74</v>
      </c>
      <c r="C115" s="112" t="s">
        <v>266</v>
      </c>
      <c r="D115" s="120">
        <v>7330.48</v>
      </c>
      <c r="E115" s="120">
        <v>7330.48</v>
      </c>
      <c r="F115" s="119">
        <f t="shared" si="1"/>
        <v>0</v>
      </c>
    </row>
    <row r="116" spans="1:6" s="53" customFormat="1" ht="21">
      <c r="A116" s="110" t="s">
        <v>91</v>
      </c>
      <c r="B116" s="111" t="s">
        <v>74</v>
      </c>
      <c r="C116" s="112" t="s">
        <v>267</v>
      </c>
      <c r="D116" s="120">
        <f aca="true" t="shared" si="6" ref="D116:E118">D117</f>
        <v>12660</v>
      </c>
      <c r="E116" s="120">
        <f t="shared" si="6"/>
        <v>12660</v>
      </c>
      <c r="F116" s="119">
        <f t="shared" si="1"/>
        <v>0</v>
      </c>
    </row>
    <row r="117" spans="1:6" s="53" customFormat="1" ht="12.75">
      <c r="A117" s="110" t="s">
        <v>76</v>
      </c>
      <c r="B117" s="111" t="s">
        <v>74</v>
      </c>
      <c r="C117" s="112" t="s">
        <v>268</v>
      </c>
      <c r="D117" s="120">
        <f t="shared" si="6"/>
        <v>12660</v>
      </c>
      <c r="E117" s="120">
        <f t="shared" si="6"/>
        <v>12660</v>
      </c>
      <c r="F117" s="119">
        <f t="shared" si="1"/>
        <v>0</v>
      </c>
    </row>
    <row r="118" spans="1:6" s="53" customFormat="1" ht="12.75">
      <c r="A118" s="110" t="s">
        <v>92</v>
      </c>
      <c r="B118" s="111" t="s">
        <v>74</v>
      </c>
      <c r="C118" s="112" t="s">
        <v>269</v>
      </c>
      <c r="D118" s="120">
        <f t="shared" si="6"/>
        <v>12660</v>
      </c>
      <c r="E118" s="120">
        <f t="shared" si="6"/>
        <v>12660</v>
      </c>
      <c r="F118" s="119">
        <f t="shared" si="1"/>
        <v>0</v>
      </c>
    </row>
    <row r="119" spans="1:6" s="53" customFormat="1" ht="30.75">
      <c r="A119" s="110" t="s">
        <v>93</v>
      </c>
      <c r="B119" s="111" t="s">
        <v>74</v>
      </c>
      <c r="C119" s="112" t="s">
        <v>270</v>
      </c>
      <c r="D119" s="120">
        <v>12660</v>
      </c>
      <c r="E119" s="120">
        <v>12660</v>
      </c>
      <c r="F119" s="119">
        <f t="shared" si="1"/>
        <v>0</v>
      </c>
    </row>
    <row r="120" spans="1:6" s="53" customFormat="1" ht="12.75">
      <c r="A120" s="110" t="s">
        <v>94</v>
      </c>
      <c r="B120" s="111" t="s">
        <v>74</v>
      </c>
      <c r="C120" s="112" t="s">
        <v>271</v>
      </c>
      <c r="D120" s="120">
        <f aca="true" t="shared" si="7" ref="D120:E122">D121</f>
        <v>240</v>
      </c>
      <c r="E120" s="120">
        <f t="shared" si="7"/>
        <v>240</v>
      </c>
      <c r="F120" s="119">
        <f t="shared" si="1"/>
        <v>0</v>
      </c>
    </row>
    <row r="121" spans="1:6" s="53" customFormat="1" ht="12.75">
      <c r="A121" s="110" t="s">
        <v>76</v>
      </c>
      <c r="B121" s="111" t="s">
        <v>74</v>
      </c>
      <c r="C121" s="112" t="s">
        <v>272</v>
      </c>
      <c r="D121" s="120">
        <f t="shared" si="7"/>
        <v>240</v>
      </c>
      <c r="E121" s="120">
        <f t="shared" si="7"/>
        <v>240</v>
      </c>
      <c r="F121" s="119">
        <f t="shared" si="1"/>
        <v>0</v>
      </c>
    </row>
    <row r="122" spans="1:6" s="53" customFormat="1" ht="12.75">
      <c r="A122" s="110" t="s">
        <v>95</v>
      </c>
      <c r="B122" s="111" t="s">
        <v>74</v>
      </c>
      <c r="C122" s="112" t="s">
        <v>273</v>
      </c>
      <c r="D122" s="120">
        <f t="shared" si="7"/>
        <v>240</v>
      </c>
      <c r="E122" s="120">
        <f t="shared" si="7"/>
        <v>240</v>
      </c>
      <c r="F122" s="119">
        <f t="shared" si="1"/>
        <v>0</v>
      </c>
    </row>
    <row r="123" spans="1:6" s="53" customFormat="1" ht="31.5" thickBot="1">
      <c r="A123" s="110" t="s">
        <v>96</v>
      </c>
      <c r="B123" s="152" t="s">
        <v>74</v>
      </c>
      <c r="C123" s="153" t="s">
        <v>274</v>
      </c>
      <c r="D123" s="154">
        <v>240</v>
      </c>
      <c r="E123" s="155">
        <v>240</v>
      </c>
      <c r="F123" s="156">
        <f t="shared" si="1"/>
        <v>0</v>
      </c>
    </row>
    <row r="124" spans="1:6" ht="10.5" customHeight="1" thickBot="1">
      <c r="A124" s="110"/>
      <c r="B124" s="113"/>
      <c r="C124" s="72"/>
      <c r="D124" s="102"/>
      <c r="E124" s="102"/>
      <c r="F124" s="102"/>
    </row>
    <row r="125" spans="1:6" s="53" customFormat="1" ht="24" customHeight="1" thickBot="1">
      <c r="A125" s="114" t="s">
        <v>56</v>
      </c>
      <c r="B125" s="115">
        <v>450</v>
      </c>
      <c r="C125" s="116" t="s">
        <v>59</v>
      </c>
      <c r="D125" s="104">
        <f>Доходы!D17-Расходы!D7</f>
        <v>-1526.6699999999255</v>
      </c>
      <c r="E125" s="104">
        <f>Доходы!E17-Расходы!E7</f>
        <v>11475.569999999832</v>
      </c>
      <c r="F125" s="103" t="s">
        <v>59</v>
      </c>
    </row>
    <row r="126" spans="1:6" s="21" customFormat="1" ht="12.75">
      <c r="A126" s="138"/>
      <c r="D126" s="32"/>
      <c r="E126" s="32"/>
      <c r="F126" s="32"/>
    </row>
    <row r="127" ht="12.75">
      <c r="A127" s="1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tabSelected="1" zoomScale="115" zoomScaleNormal="115" zoomScalePageLayoutView="0" workbookViewId="0" topLeftCell="A1">
      <selection activeCell="D22" sqref="D22"/>
    </sheetView>
  </sheetViews>
  <sheetFormatPr defaultColWidth="9.125" defaultRowHeight="12.75"/>
  <cols>
    <col min="1" max="1" width="2.875" style="28" customWidth="1"/>
    <col min="2" max="2" width="48.375" style="28" customWidth="1"/>
    <col min="3" max="3" width="4.50390625" style="29" customWidth="1"/>
    <col min="4" max="4" width="22.125" style="30" customWidth="1"/>
    <col min="5" max="5" width="17.625" style="26" customWidth="1"/>
    <col min="6" max="6" width="17.375" style="27" customWidth="1"/>
    <col min="7" max="7" width="17.50390625" style="27" customWidth="1"/>
    <col min="8" max="8" width="0.6171875" style="27" customWidth="1"/>
    <col min="9" max="16384" width="9.125" style="27" customWidth="1"/>
  </cols>
  <sheetData>
    <row r="1" spans="2:7" s="48" customFormat="1" ht="14.25" customHeight="1">
      <c r="B1" s="47"/>
      <c r="D1" s="47"/>
      <c r="E1" s="75"/>
      <c r="F1" s="76"/>
      <c r="G1" s="76"/>
    </row>
    <row r="2" spans="1:6" ht="10.5" customHeight="1">
      <c r="A2" s="77"/>
      <c r="B2" s="78"/>
      <c r="C2" s="15"/>
      <c r="D2" s="79"/>
      <c r="E2" s="79" t="s">
        <v>36</v>
      </c>
      <c r="F2" s="15"/>
    </row>
    <row r="3" spans="1:6" ht="12.75" customHeight="1">
      <c r="A3" s="14"/>
      <c r="B3" s="19"/>
      <c r="C3" s="2"/>
      <c r="D3" s="80"/>
      <c r="E3" s="80"/>
      <c r="F3" s="80"/>
    </row>
    <row r="4" spans="1:6" ht="19.5" customHeight="1">
      <c r="A4" s="44" t="s">
        <v>65</v>
      </c>
      <c r="B4" s="1"/>
      <c r="C4" s="8"/>
      <c r="D4" s="7"/>
      <c r="E4" s="74"/>
      <c r="F4" s="79"/>
    </row>
    <row r="5" spans="1:7" ht="11.25" customHeight="1">
      <c r="A5" s="14"/>
      <c r="B5" s="19"/>
      <c r="C5" s="40"/>
      <c r="D5" s="41"/>
      <c r="E5" s="42"/>
      <c r="F5" s="43"/>
      <c r="G5" s="25"/>
    </row>
    <row r="6" spans="2:7" ht="13.5" customHeight="1">
      <c r="B6" s="37"/>
      <c r="C6" s="37"/>
      <c r="D6" s="36" t="s">
        <v>60</v>
      </c>
      <c r="E6" s="36" t="s">
        <v>33</v>
      </c>
      <c r="F6" s="36"/>
      <c r="G6" s="36" t="s">
        <v>61</v>
      </c>
    </row>
    <row r="7" spans="2:7" ht="11.25" customHeight="1">
      <c r="B7" s="50"/>
      <c r="C7" s="4" t="s">
        <v>21</v>
      </c>
      <c r="D7" s="4" t="s">
        <v>62</v>
      </c>
      <c r="E7" s="4" t="s">
        <v>34</v>
      </c>
      <c r="F7" s="4" t="s">
        <v>28</v>
      </c>
      <c r="G7" s="4" t="s">
        <v>16</v>
      </c>
    </row>
    <row r="8" spans="2:7" ht="12" customHeight="1">
      <c r="B8" s="50" t="s">
        <v>18</v>
      </c>
      <c r="C8" s="4" t="s">
        <v>22</v>
      </c>
      <c r="D8" s="4" t="s">
        <v>67</v>
      </c>
      <c r="E8" s="4" t="s">
        <v>16</v>
      </c>
      <c r="F8" s="4"/>
      <c r="G8" s="4"/>
    </row>
    <row r="9" spans="2:7" ht="12.75" customHeight="1">
      <c r="B9" s="50"/>
      <c r="C9" s="4" t="s">
        <v>23</v>
      </c>
      <c r="D9" s="4" t="s">
        <v>47</v>
      </c>
      <c r="E9" s="4"/>
      <c r="F9" s="4"/>
      <c r="G9" s="4"/>
    </row>
    <row r="10" spans="2:7" ht="17.25" customHeight="1">
      <c r="B10" s="50"/>
      <c r="C10" s="4"/>
      <c r="D10" s="4" t="s">
        <v>45</v>
      </c>
      <c r="E10" s="4"/>
      <c r="F10" s="4"/>
      <c r="G10" s="4"/>
    </row>
    <row r="11" spans="2:7" ht="17.25" customHeight="1" thickBot="1">
      <c r="B11" s="38">
        <v>1</v>
      </c>
      <c r="C11" s="6">
        <v>2</v>
      </c>
      <c r="D11" s="34">
        <v>3</v>
      </c>
      <c r="E11" s="35" t="s">
        <v>14</v>
      </c>
      <c r="F11" s="59" t="s">
        <v>15</v>
      </c>
      <c r="G11" s="35" t="s">
        <v>19</v>
      </c>
    </row>
    <row r="12" spans="1:7" ht="12.75">
      <c r="A12" s="60" t="s">
        <v>63</v>
      </c>
      <c r="B12" s="61" t="s">
        <v>66</v>
      </c>
      <c r="C12" s="62">
        <v>500</v>
      </c>
      <c r="D12" s="51" t="s">
        <v>59</v>
      </c>
      <c r="E12" s="52">
        <f>E13</f>
        <v>1526.6699999999255</v>
      </c>
      <c r="F12" s="52">
        <f>F13</f>
        <v>-11475.569999999832</v>
      </c>
      <c r="G12" s="52">
        <f>E12-F12</f>
        <v>13002.239999999758</v>
      </c>
    </row>
    <row r="13" spans="1:7" ht="12.75">
      <c r="A13" s="60" t="s">
        <v>63</v>
      </c>
      <c r="B13" s="81" t="s">
        <v>64</v>
      </c>
      <c r="C13" s="62">
        <v>700</v>
      </c>
      <c r="D13" s="83" t="s">
        <v>144</v>
      </c>
      <c r="E13" s="52">
        <f>E14+E18</f>
        <v>1526.6699999999255</v>
      </c>
      <c r="F13" s="52">
        <f>F14+F18</f>
        <v>-11475.569999999832</v>
      </c>
      <c r="G13" s="52">
        <f>E13-F13</f>
        <v>13002.239999999758</v>
      </c>
    </row>
    <row r="14" spans="1:7" ht="12.75">
      <c r="A14" s="60" t="s">
        <v>63</v>
      </c>
      <c r="B14" s="66" t="s">
        <v>68</v>
      </c>
      <c r="C14" s="63">
        <v>710</v>
      </c>
      <c r="D14" s="84" t="s">
        <v>145</v>
      </c>
      <c r="E14" s="64">
        <f aca="true" t="shared" si="0" ref="E14:F16">E15</f>
        <v>-2402664.33</v>
      </c>
      <c r="F14" s="64">
        <f t="shared" si="0"/>
        <v>-2355478.7199999997</v>
      </c>
      <c r="G14" s="65" t="s">
        <v>71</v>
      </c>
    </row>
    <row r="15" spans="1:7" ht="12.75">
      <c r="A15" s="60" t="s">
        <v>63</v>
      </c>
      <c r="B15" s="67" t="s">
        <v>146</v>
      </c>
      <c r="C15" s="68">
        <v>710</v>
      </c>
      <c r="D15" s="84" t="s">
        <v>147</v>
      </c>
      <c r="E15" s="64">
        <f t="shared" si="0"/>
        <v>-2402664.33</v>
      </c>
      <c r="F15" s="64">
        <f t="shared" si="0"/>
        <v>-2355478.7199999997</v>
      </c>
      <c r="G15" s="69" t="s">
        <v>71</v>
      </c>
    </row>
    <row r="16" spans="1:7" ht="12.75">
      <c r="A16" s="60" t="s">
        <v>63</v>
      </c>
      <c r="B16" s="67" t="s">
        <v>148</v>
      </c>
      <c r="C16" s="68">
        <v>710</v>
      </c>
      <c r="D16" s="84" t="s">
        <v>149</v>
      </c>
      <c r="E16" s="64">
        <f t="shared" si="0"/>
        <v>-2402664.33</v>
      </c>
      <c r="F16" s="64">
        <f t="shared" si="0"/>
        <v>-2355478.7199999997</v>
      </c>
      <c r="G16" s="69" t="s">
        <v>71</v>
      </c>
    </row>
    <row r="17" spans="1:7" ht="21">
      <c r="A17" s="60" t="s">
        <v>63</v>
      </c>
      <c r="B17" s="67" t="s">
        <v>337</v>
      </c>
      <c r="C17" s="68">
        <v>710</v>
      </c>
      <c r="D17" s="84" t="s">
        <v>339</v>
      </c>
      <c r="E17" s="64">
        <f>-Доходы!D17</f>
        <v>-2402664.33</v>
      </c>
      <c r="F17" s="64">
        <f>-Доходы!E17</f>
        <v>-2355478.7199999997</v>
      </c>
      <c r="G17" s="69" t="s">
        <v>71</v>
      </c>
    </row>
    <row r="18" spans="1:7" ht="12.75">
      <c r="A18" s="60" t="s">
        <v>63</v>
      </c>
      <c r="B18" s="66" t="s">
        <v>69</v>
      </c>
      <c r="C18" s="63">
        <v>720</v>
      </c>
      <c r="D18" s="84" t="s">
        <v>150</v>
      </c>
      <c r="E18" s="64">
        <f aca="true" t="shared" si="1" ref="E18:F20">E19</f>
        <v>2404191</v>
      </c>
      <c r="F18" s="64">
        <f t="shared" si="1"/>
        <v>2344003.15</v>
      </c>
      <c r="G18" s="65" t="s">
        <v>71</v>
      </c>
    </row>
    <row r="19" spans="1:7" ht="12.75">
      <c r="A19" s="60" t="s">
        <v>63</v>
      </c>
      <c r="B19" s="67" t="s">
        <v>151</v>
      </c>
      <c r="C19" s="68">
        <v>720</v>
      </c>
      <c r="D19" s="84" t="s">
        <v>152</v>
      </c>
      <c r="E19" s="64">
        <f t="shared" si="1"/>
        <v>2404191</v>
      </c>
      <c r="F19" s="64">
        <f t="shared" si="1"/>
        <v>2344003.15</v>
      </c>
      <c r="G19" s="69" t="s">
        <v>71</v>
      </c>
    </row>
    <row r="20" spans="1:7" ht="12.75">
      <c r="A20" s="60" t="s">
        <v>63</v>
      </c>
      <c r="B20" s="67" t="s">
        <v>153</v>
      </c>
      <c r="C20" s="68">
        <v>720</v>
      </c>
      <c r="D20" s="84" t="s">
        <v>154</v>
      </c>
      <c r="E20" s="64">
        <f t="shared" si="1"/>
        <v>2404191</v>
      </c>
      <c r="F20" s="64">
        <f t="shared" si="1"/>
        <v>2344003.15</v>
      </c>
      <c r="G20" s="69" t="s">
        <v>71</v>
      </c>
    </row>
    <row r="21" spans="1:7" ht="21" thickBot="1">
      <c r="A21" s="60" t="s">
        <v>63</v>
      </c>
      <c r="B21" s="67" t="s">
        <v>338</v>
      </c>
      <c r="C21" s="68">
        <v>720</v>
      </c>
      <c r="D21" s="84" t="s">
        <v>340</v>
      </c>
      <c r="E21" s="64">
        <f>Расходы!D7</f>
        <v>2404191</v>
      </c>
      <c r="F21" s="64">
        <f>Расходы!E7</f>
        <v>2344003.15</v>
      </c>
      <c r="G21" s="69" t="s">
        <v>71</v>
      </c>
    </row>
    <row r="22" spans="1:7" ht="12.75">
      <c r="A22"/>
      <c r="B22" s="70"/>
      <c r="C22" s="71"/>
      <c r="D22" s="71"/>
      <c r="E22" s="72"/>
      <c r="F22" s="73"/>
      <c r="G22" s="73"/>
    </row>
    <row r="23" spans="1:7" ht="12.75">
      <c r="A23"/>
      <c r="B23" s="178" t="s">
        <v>49</v>
      </c>
      <c r="C23" s="178"/>
      <c r="D23" s="49" t="s">
        <v>72</v>
      </c>
      <c r="E23" s="19"/>
      <c r="F23" s="74"/>
      <c r="G23" s="74"/>
    </row>
    <row r="24" spans="1:7" ht="12.75" customHeight="1">
      <c r="A24" s="48"/>
      <c r="B24" s="47" t="s">
        <v>50</v>
      </c>
      <c r="C24" s="48"/>
      <c r="D24" s="47" t="s">
        <v>40</v>
      </c>
      <c r="E24" s="75"/>
      <c r="F24" s="76"/>
      <c r="G24" s="76"/>
    </row>
    <row r="25" spans="1:7" ht="12.75">
      <c r="A25"/>
      <c r="B25" s="1"/>
      <c r="C25" s="1"/>
      <c r="D25" s="1"/>
      <c r="E25" s="5"/>
      <c r="F25" s="74"/>
      <c r="G25" s="74"/>
    </row>
    <row r="26" spans="1:7" ht="12.75">
      <c r="A26"/>
      <c r="B26" s="1"/>
      <c r="C26" s="1"/>
      <c r="D26" s="1"/>
      <c r="E26" s="74"/>
      <c r="F26" s="74"/>
      <c r="G26" s="74"/>
    </row>
    <row r="27" spans="1:7" ht="12.75">
      <c r="A27"/>
      <c r="B27" s="19" t="s">
        <v>24</v>
      </c>
      <c r="C27" s="15"/>
      <c r="D27" s="15"/>
      <c r="E27" s="15"/>
      <c r="F27" s="15"/>
      <c r="G27" s="74"/>
    </row>
    <row r="28" spans="1:7" ht="12.75">
      <c r="A28"/>
      <c r="B28" s="5" t="s">
        <v>51</v>
      </c>
      <c r="C28" s="5"/>
      <c r="D28" s="117" t="s">
        <v>155</v>
      </c>
      <c r="E28" s="5"/>
      <c r="F28" s="5"/>
      <c r="G28" s="5"/>
    </row>
    <row r="29" spans="1:7" ht="12.75">
      <c r="A29"/>
      <c r="B29" s="47" t="s">
        <v>50</v>
      </c>
      <c r="C29" s="14"/>
      <c r="D29" s="47" t="s">
        <v>40</v>
      </c>
      <c r="E29" s="5"/>
      <c r="F29" s="5"/>
      <c r="G29" s="5"/>
    </row>
    <row r="30" spans="1:7" ht="12.75">
      <c r="A30"/>
      <c r="B30" s="5"/>
      <c r="C30" s="5"/>
      <c r="D30" s="5"/>
      <c r="E30" s="5"/>
      <c r="F30" s="5"/>
      <c r="G30" s="5"/>
    </row>
    <row r="31" spans="1:7" ht="12.75">
      <c r="A31"/>
      <c r="B31" s="8" t="s">
        <v>52</v>
      </c>
      <c r="C31" s="8"/>
      <c r="D31" s="49" t="s">
        <v>155</v>
      </c>
      <c r="E31" s="5"/>
      <c r="F31" s="5"/>
      <c r="G31" s="5"/>
    </row>
    <row r="32" spans="1:7" ht="12.75">
      <c r="A32"/>
      <c r="B32" s="47" t="s">
        <v>50</v>
      </c>
      <c r="C32" s="14"/>
      <c r="D32" s="47" t="s">
        <v>40</v>
      </c>
      <c r="E32" s="5"/>
      <c r="F32" s="5"/>
      <c r="G32" s="5"/>
    </row>
    <row r="33" spans="1:7" ht="12.75">
      <c r="A33"/>
      <c r="B33" s="8"/>
      <c r="C33" s="8"/>
      <c r="D33" s="14"/>
      <c r="E33" s="5"/>
      <c r="F33" s="5"/>
      <c r="G33" s="5"/>
    </row>
    <row r="34" spans="1:7" ht="12.75">
      <c r="A34"/>
      <c r="B34" s="8" t="s">
        <v>336</v>
      </c>
      <c r="C34" s="1"/>
      <c r="D34" s="1"/>
      <c r="E34" s="32"/>
      <c r="F34" s="32"/>
      <c r="G34" s="32"/>
    </row>
  </sheetData>
  <sheetProtection/>
  <mergeCells count="1"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2016-01-22T07:05:52Z</cp:lastPrinted>
  <dcterms:created xsi:type="dcterms:W3CDTF">1999-06-18T11:49:53Z</dcterms:created>
  <dcterms:modified xsi:type="dcterms:W3CDTF">2016-01-22T07:05:54Z</dcterms:modified>
  <cp:category/>
  <cp:version/>
  <cp:contentType/>
  <cp:contentStatus/>
</cp:coreProperties>
</file>